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785" yWindow="285" windowWidth="10815" windowHeight="9450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</sheets>
  <calcPr calcId="145621"/>
</workbook>
</file>

<file path=xl/calcChain.xml><?xml version="1.0" encoding="utf-8"?>
<calcChain xmlns="http://schemas.openxmlformats.org/spreadsheetml/2006/main">
  <c r="H53" i="1" l="1"/>
  <c r="G52" i="1"/>
  <c r="H51" i="1"/>
  <c r="G50" i="1"/>
  <c r="H83" i="1" l="1"/>
  <c r="H72" i="1"/>
  <c r="H69" i="1"/>
  <c r="H62" i="1"/>
  <c r="H47" i="1"/>
  <c r="H45" i="1"/>
  <c r="H41" i="1"/>
  <c r="H24" i="1"/>
  <c r="H14" i="1"/>
  <c r="G71" i="1"/>
  <c r="G82" i="1" l="1"/>
  <c r="G70" i="1"/>
  <c r="G61" i="1"/>
  <c r="G46" i="1" l="1"/>
  <c r="G44" i="1"/>
  <c r="G40" i="1"/>
  <c r="G23" i="1"/>
  <c r="G13" i="1"/>
  <c r="AA12" i="5" l="1"/>
  <c r="V12" i="5"/>
  <c r="X12" i="5" s="1"/>
  <c r="T12" i="5"/>
  <c r="J12" i="5"/>
  <c r="I12" i="5"/>
  <c r="H12" i="5"/>
  <c r="A12" i="5"/>
  <c r="W12" i="5" l="1"/>
  <c r="Z12" i="5"/>
  <c r="AB12" i="5" s="1"/>
  <c r="AG3" i="1"/>
  <c r="AG4" i="1"/>
  <c r="AG5" i="1"/>
  <c r="C5" i="4" s="1"/>
  <c r="AG6" i="1"/>
  <c r="C6" i="4" s="1"/>
  <c r="AG7" i="1"/>
  <c r="AG8" i="1"/>
  <c r="AG9" i="1"/>
  <c r="C9" i="4" s="1"/>
  <c r="AG10" i="1"/>
  <c r="C10" i="4" s="1"/>
  <c r="AG11" i="1"/>
  <c r="AG12" i="1"/>
  <c r="AG13" i="1"/>
  <c r="C13" i="4" s="1"/>
  <c r="AG14" i="1"/>
  <c r="C14" i="4" s="1"/>
  <c r="AG15" i="1"/>
  <c r="AG16" i="1"/>
  <c r="AG17" i="1"/>
  <c r="C17" i="4" s="1"/>
  <c r="AG18" i="1"/>
  <c r="C18" i="4" s="1"/>
  <c r="AG19" i="1"/>
  <c r="AG20" i="1"/>
  <c r="AG21" i="1"/>
  <c r="C21" i="4" s="1"/>
  <c r="AG22" i="1"/>
  <c r="C22" i="4" s="1"/>
  <c r="AG23" i="1"/>
  <c r="AG24" i="1"/>
  <c r="AG25" i="1"/>
  <c r="C25" i="4" s="1"/>
  <c r="AG26" i="1"/>
  <c r="C26" i="4" s="1"/>
  <c r="AG27" i="1"/>
  <c r="AG28" i="1"/>
  <c r="AG29" i="1"/>
  <c r="C29" i="4" s="1"/>
  <c r="AG30" i="1"/>
  <c r="C30" i="4" s="1"/>
  <c r="AG31" i="1"/>
  <c r="AG32" i="1"/>
  <c r="AG33" i="1"/>
  <c r="C33" i="4" s="1"/>
  <c r="AG34" i="1"/>
  <c r="C34" i="4" s="1"/>
  <c r="AG35" i="1"/>
  <c r="AG36" i="1"/>
  <c r="AG37" i="1"/>
  <c r="C37" i="4" s="1"/>
  <c r="AG38" i="1"/>
  <c r="C38" i="4" s="1"/>
  <c r="AG39" i="1"/>
  <c r="AG40" i="1"/>
  <c r="AG41" i="1"/>
  <c r="C41" i="4" s="1"/>
  <c r="AG42" i="1"/>
  <c r="C42" i="4" s="1"/>
  <c r="AG43" i="1"/>
  <c r="AG44" i="1"/>
  <c r="AG45" i="1"/>
  <c r="C45" i="4" s="1"/>
  <c r="AG46" i="1"/>
  <c r="C46" i="4" s="1"/>
  <c r="AG47" i="1"/>
  <c r="AG48" i="1"/>
  <c r="AG49" i="1"/>
  <c r="C49" i="4" s="1"/>
  <c r="AG50" i="1"/>
  <c r="C50" i="4" s="1"/>
  <c r="AG51" i="1"/>
  <c r="AG52" i="1"/>
  <c r="AG53" i="1"/>
  <c r="C53" i="4" s="1"/>
  <c r="AG54" i="1"/>
  <c r="C54" i="4" s="1"/>
  <c r="AG55" i="1"/>
  <c r="AG56" i="1"/>
  <c r="AG57" i="1"/>
  <c r="C57" i="4" s="1"/>
  <c r="AG58" i="1"/>
  <c r="C58" i="4" s="1"/>
  <c r="AG59" i="1"/>
  <c r="AG60" i="1"/>
  <c r="AG61" i="1"/>
  <c r="C61" i="4" s="1"/>
  <c r="AG62" i="1"/>
  <c r="C62" i="4" s="1"/>
  <c r="AG63" i="1"/>
  <c r="AG64" i="1"/>
  <c r="AG65" i="1"/>
  <c r="C65" i="4" s="1"/>
  <c r="AG66" i="1"/>
  <c r="C66" i="4" s="1"/>
  <c r="AG67" i="1"/>
  <c r="AG68" i="1"/>
  <c r="AG69" i="1"/>
  <c r="C69" i="4" s="1"/>
  <c r="AG70" i="1"/>
  <c r="C70" i="4" s="1"/>
  <c r="AG71" i="1"/>
  <c r="AG72" i="1"/>
  <c r="AG73" i="1"/>
  <c r="C73" i="4" s="1"/>
  <c r="AG74" i="1"/>
  <c r="C74" i="4" s="1"/>
  <c r="AG75" i="1"/>
  <c r="AG76" i="1"/>
  <c r="AG77" i="1"/>
  <c r="C77" i="4" s="1"/>
  <c r="AG78" i="1"/>
  <c r="C78" i="4" s="1"/>
  <c r="AG79" i="1"/>
  <c r="AG80" i="1"/>
  <c r="AG81" i="1"/>
  <c r="C81" i="4" s="1"/>
  <c r="AG82" i="1"/>
  <c r="C82" i="4" s="1"/>
  <c r="AG83" i="1"/>
  <c r="AG84" i="1"/>
  <c r="AG85" i="1"/>
  <c r="C85" i="4" s="1"/>
  <c r="AG86" i="1"/>
  <c r="C86" i="4" s="1"/>
  <c r="AG87" i="1"/>
  <c r="AG88" i="1"/>
  <c r="AG89" i="1"/>
  <c r="C89" i="4" s="1"/>
  <c r="AG90" i="1"/>
  <c r="C90" i="4" s="1"/>
  <c r="AG91" i="1"/>
  <c r="AG92" i="1"/>
  <c r="AG93" i="1"/>
  <c r="C93" i="4" s="1"/>
  <c r="AG94" i="1"/>
  <c r="C94" i="4" s="1"/>
  <c r="AG95" i="1"/>
  <c r="AG2" i="1"/>
  <c r="C3" i="4"/>
  <c r="C4" i="4"/>
  <c r="C7" i="4"/>
  <c r="C8" i="4"/>
  <c r="C11" i="4"/>
  <c r="C12" i="4"/>
  <c r="C15" i="4"/>
  <c r="C16" i="4"/>
  <c r="C19" i="4"/>
  <c r="C20" i="4"/>
  <c r="C23" i="4"/>
  <c r="C24" i="4"/>
  <c r="C27" i="4"/>
  <c r="C28" i="4"/>
  <c r="C31" i="4"/>
  <c r="C32" i="4"/>
  <c r="C35" i="4"/>
  <c r="C36" i="4"/>
  <c r="C39" i="4"/>
  <c r="C40" i="4"/>
  <c r="C43" i="4"/>
  <c r="C44" i="4"/>
  <c r="C47" i="4"/>
  <c r="C48" i="4"/>
  <c r="C51" i="4"/>
  <c r="C52" i="4"/>
  <c r="C55" i="4"/>
  <c r="C56" i="4"/>
  <c r="C59" i="4"/>
  <c r="C60" i="4"/>
  <c r="C63" i="4"/>
  <c r="C64" i="4"/>
  <c r="C67" i="4"/>
  <c r="C68" i="4"/>
  <c r="C71" i="4"/>
  <c r="C72" i="4"/>
  <c r="C75" i="4"/>
  <c r="C76" i="4"/>
  <c r="C79" i="4"/>
  <c r="C80" i="4"/>
  <c r="C83" i="4"/>
  <c r="C84" i="4"/>
  <c r="C87" i="4"/>
  <c r="C88" i="4"/>
  <c r="C91" i="4"/>
  <c r="C92" i="4"/>
  <c r="C95" i="4"/>
  <c r="C2" i="4"/>
  <c r="L50" i="1"/>
  <c r="D100" i="1" s="1"/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2" i="1"/>
  <c r="D95" i="3" l="1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3" i="3"/>
  <c r="D2" i="3"/>
  <c r="Z95" i="1" l="1"/>
  <c r="X95" i="1"/>
  <c r="N95" i="1"/>
  <c r="M95" i="1"/>
  <c r="Z94" i="1"/>
  <c r="X94" i="1"/>
  <c r="N94" i="1"/>
  <c r="M94" i="1"/>
  <c r="Z93" i="1"/>
  <c r="X93" i="1"/>
  <c r="N93" i="1"/>
  <c r="M93" i="1"/>
  <c r="Z92" i="1"/>
  <c r="X92" i="1"/>
  <c r="N92" i="1"/>
  <c r="M92" i="1"/>
  <c r="Z91" i="1"/>
  <c r="X91" i="1"/>
  <c r="N91" i="1"/>
  <c r="M91" i="1"/>
  <c r="Z90" i="1"/>
  <c r="X90" i="1"/>
  <c r="N90" i="1"/>
  <c r="M90" i="1"/>
  <c r="Z89" i="1"/>
  <c r="X89" i="1"/>
  <c r="N89" i="1"/>
  <c r="M89" i="1"/>
  <c r="Z88" i="1"/>
  <c r="X88" i="1"/>
  <c r="N88" i="1"/>
  <c r="M88" i="1"/>
  <c r="Z87" i="1"/>
  <c r="X87" i="1"/>
  <c r="N87" i="1"/>
  <c r="M87" i="1"/>
  <c r="Z86" i="1"/>
  <c r="X86" i="1"/>
  <c r="N86" i="1"/>
  <c r="M86" i="1"/>
  <c r="Z85" i="1"/>
  <c r="X85" i="1"/>
  <c r="N85" i="1"/>
  <c r="M85" i="1"/>
  <c r="Z84" i="1"/>
  <c r="X84" i="1"/>
  <c r="N84" i="1"/>
  <c r="M84" i="1"/>
  <c r="Z83" i="1"/>
  <c r="X83" i="1"/>
  <c r="N83" i="1"/>
  <c r="M83" i="1"/>
  <c r="Z82" i="1"/>
  <c r="X82" i="1"/>
  <c r="N82" i="1"/>
  <c r="M82" i="1"/>
  <c r="Z81" i="1"/>
  <c r="X81" i="1"/>
  <c r="N81" i="1"/>
  <c r="M81" i="1"/>
  <c r="Z80" i="1"/>
  <c r="X80" i="1"/>
  <c r="N80" i="1"/>
  <c r="M80" i="1"/>
  <c r="Z79" i="1"/>
  <c r="X79" i="1"/>
  <c r="N79" i="1"/>
  <c r="M79" i="1"/>
  <c r="Z78" i="1"/>
  <c r="X78" i="1"/>
  <c r="N78" i="1"/>
  <c r="M78" i="1"/>
  <c r="Z77" i="1"/>
  <c r="X77" i="1"/>
  <c r="N77" i="1"/>
  <c r="M77" i="1"/>
  <c r="Z76" i="1"/>
  <c r="X76" i="1"/>
  <c r="N76" i="1"/>
  <c r="M76" i="1"/>
  <c r="Z75" i="1"/>
  <c r="X75" i="1"/>
  <c r="N75" i="1"/>
  <c r="M75" i="1"/>
  <c r="Z74" i="1"/>
  <c r="X74" i="1"/>
  <c r="N74" i="1"/>
  <c r="M74" i="1"/>
  <c r="Z73" i="1"/>
  <c r="X73" i="1"/>
  <c r="N73" i="1"/>
  <c r="M73" i="1"/>
  <c r="Z72" i="1"/>
  <c r="X72" i="1"/>
  <c r="N72" i="1"/>
  <c r="M72" i="1"/>
  <c r="Z71" i="1"/>
  <c r="X71" i="1"/>
  <c r="N71" i="1"/>
  <c r="M71" i="1"/>
  <c r="Z70" i="1"/>
  <c r="X70" i="1"/>
  <c r="N70" i="1"/>
  <c r="M70" i="1"/>
  <c r="Z69" i="1"/>
  <c r="X69" i="1"/>
  <c r="M69" i="1"/>
  <c r="Z68" i="1"/>
  <c r="X68" i="1"/>
  <c r="N68" i="1"/>
  <c r="M68" i="1"/>
  <c r="Z67" i="1"/>
  <c r="X67" i="1"/>
  <c r="N67" i="1"/>
  <c r="M67" i="1"/>
  <c r="Z66" i="1"/>
  <c r="X66" i="1"/>
  <c r="N66" i="1"/>
  <c r="M66" i="1"/>
  <c r="Z65" i="1"/>
  <c r="X65" i="1"/>
  <c r="N65" i="1"/>
  <c r="M65" i="1"/>
  <c r="Z64" i="1"/>
  <c r="X64" i="1"/>
  <c r="N64" i="1"/>
  <c r="M64" i="1"/>
  <c r="Z63" i="1"/>
  <c r="X63" i="1"/>
  <c r="N63" i="1"/>
  <c r="M63" i="1"/>
  <c r="Z62" i="1"/>
  <c r="X62" i="1"/>
  <c r="N62" i="1"/>
  <c r="M62" i="1"/>
  <c r="Z61" i="1"/>
  <c r="X61" i="1"/>
  <c r="N61" i="1"/>
  <c r="M61" i="1"/>
  <c r="Z60" i="1"/>
  <c r="X60" i="1"/>
  <c r="N60" i="1"/>
  <c r="M60" i="1"/>
  <c r="Z59" i="1"/>
  <c r="X59" i="1"/>
  <c r="N59" i="1"/>
  <c r="M59" i="1"/>
  <c r="Z58" i="1"/>
  <c r="X58" i="1"/>
  <c r="N58" i="1"/>
  <c r="M58" i="1"/>
  <c r="Z57" i="1"/>
  <c r="X57" i="1"/>
  <c r="N57" i="1"/>
  <c r="M57" i="1"/>
  <c r="Z56" i="1"/>
  <c r="X56" i="1"/>
  <c r="N56" i="1"/>
  <c r="M56" i="1"/>
  <c r="Z55" i="1"/>
  <c r="X55" i="1"/>
  <c r="N55" i="1"/>
  <c r="M55" i="1"/>
  <c r="Z54" i="1"/>
  <c r="X54" i="1"/>
  <c r="N54" i="1"/>
  <c r="M54" i="1"/>
  <c r="Z53" i="1"/>
  <c r="X53" i="1"/>
  <c r="N53" i="1"/>
  <c r="M53" i="1"/>
  <c r="Z52" i="1"/>
  <c r="X52" i="1"/>
  <c r="N52" i="1"/>
  <c r="M52" i="1"/>
  <c r="Z51" i="1"/>
  <c r="X51" i="1"/>
  <c r="N51" i="1"/>
  <c r="M51" i="1"/>
  <c r="Z50" i="1"/>
  <c r="X50" i="1"/>
  <c r="N50" i="1"/>
  <c r="M50" i="1"/>
  <c r="Z49" i="1"/>
  <c r="X49" i="1"/>
  <c r="N49" i="1"/>
  <c r="M49" i="1"/>
  <c r="Z48" i="1"/>
  <c r="X48" i="1"/>
  <c r="N48" i="1"/>
  <c r="M48" i="1"/>
  <c r="Z47" i="1"/>
  <c r="X47" i="1"/>
  <c r="N47" i="1"/>
  <c r="M47" i="1"/>
  <c r="Z46" i="1"/>
  <c r="X46" i="1"/>
  <c r="N46" i="1"/>
  <c r="M46" i="1"/>
  <c r="Z45" i="1"/>
  <c r="X45" i="1"/>
  <c r="N45" i="1"/>
  <c r="M45" i="1"/>
  <c r="Z44" i="1"/>
  <c r="X44" i="1"/>
  <c r="N44" i="1"/>
  <c r="M44" i="1"/>
  <c r="Z43" i="1"/>
  <c r="X43" i="1"/>
  <c r="N43" i="1"/>
  <c r="M43" i="1"/>
  <c r="Z42" i="1"/>
  <c r="X42" i="1"/>
  <c r="N42" i="1"/>
  <c r="M42" i="1"/>
  <c r="Z41" i="1"/>
  <c r="X41" i="1"/>
  <c r="N41" i="1"/>
  <c r="M41" i="1"/>
  <c r="Z40" i="1"/>
  <c r="X40" i="1"/>
  <c r="N40" i="1"/>
  <c r="M40" i="1"/>
  <c r="Z39" i="1"/>
  <c r="X39" i="1"/>
  <c r="N39" i="1"/>
  <c r="M39" i="1"/>
  <c r="Z38" i="1"/>
  <c r="X38" i="1"/>
  <c r="N38" i="1"/>
  <c r="M38" i="1"/>
  <c r="Z37" i="1"/>
  <c r="X37" i="1"/>
  <c r="N37" i="1"/>
  <c r="M37" i="1"/>
  <c r="Z36" i="1"/>
  <c r="X36" i="1"/>
  <c r="N36" i="1"/>
  <c r="M36" i="1"/>
  <c r="Z35" i="1"/>
  <c r="X35" i="1"/>
  <c r="N35" i="1"/>
  <c r="M35" i="1"/>
  <c r="Z34" i="1"/>
  <c r="X34" i="1"/>
  <c r="N34" i="1"/>
  <c r="M34" i="1"/>
  <c r="Z33" i="1"/>
  <c r="X33" i="1"/>
  <c r="N33" i="1"/>
  <c r="M33" i="1"/>
  <c r="Z32" i="1"/>
  <c r="X32" i="1"/>
  <c r="N32" i="1"/>
  <c r="M32" i="1"/>
  <c r="Z31" i="1"/>
  <c r="X31" i="1"/>
  <c r="N31" i="1"/>
  <c r="M31" i="1"/>
  <c r="Z30" i="1"/>
  <c r="X30" i="1"/>
  <c r="N30" i="1"/>
  <c r="M30" i="1"/>
  <c r="Z29" i="1"/>
  <c r="X29" i="1"/>
  <c r="N29" i="1"/>
  <c r="M29" i="1"/>
  <c r="Z28" i="1"/>
  <c r="X28" i="1"/>
  <c r="N28" i="1"/>
  <c r="M28" i="1"/>
  <c r="Z27" i="1"/>
  <c r="X27" i="1"/>
  <c r="N27" i="1"/>
  <c r="M27" i="1"/>
  <c r="Z26" i="1"/>
  <c r="X26" i="1"/>
  <c r="N26" i="1"/>
  <c r="M26" i="1"/>
  <c r="Z25" i="1"/>
  <c r="X25" i="1"/>
  <c r="N25" i="1"/>
  <c r="M25" i="1"/>
  <c r="Z24" i="1"/>
  <c r="X24" i="1"/>
  <c r="N24" i="1"/>
  <c r="M24" i="1"/>
  <c r="Z23" i="1"/>
  <c r="X23" i="1"/>
  <c r="N23" i="1"/>
  <c r="M23" i="1"/>
  <c r="Z22" i="1"/>
  <c r="X22" i="1"/>
  <c r="N22" i="1"/>
  <c r="M22" i="1"/>
  <c r="Z21" i="1"/>
  <c r="X21" i="1"/>
  <c r="N21" i="1"/>
  <c r="M21" i="1"/>
  <c r="Z20" i="1"/>
  <c r="X20" i="1"/>
  <c r="N20" i="1"/>
  <c r="M20" i="1"/>
  <c r="Z19" i="1"/>
  <c r="X19" i="1"/>
  <c r="N19" i="1"/>
  <c r="M19" i="1"/>
  <c r="Z18" i="1"/>
  <c r="X18" i="1"/>
  <c r="N18" i="1"/>
  <c r="M18" i="1"/>
  <c r="Z17" i="1"/>
  <c r="X17" i="1"/>
  <c r="N17" i="1"/>
  <c r="M17" i="1"/>
  <c r="Z16" i="1"/>
  <c r="X16" i="1"/>
  <c r="N16" i="1"/>
  <c r="M16" i="1"/>
  <c r="Z15" i="1"/>
  <c r="X15" i="1"/>
  <c r="N15" i="1"/>
  <c r="M15" i="1"/>
  <c r="Z14" i="1"/>
  <c r="X14" i="1"/>
  <c r="N14" i="1"/>
  <c r="M14" i="1"/>
  <c r="Z13" i="1"/>
  <c r="X13" i="1"/>
  <c r="N13" i="1"/>
  <c r="M13" i="1"/>
  <c r="Z12" i="1"/>
  <c r="X12" i="1"/>
  <c r="N12" i="1"/>
  <c r="M12" i="1"/>
  <c r="Z11" i="1"/>
  <c r="X11" i="1"/>
  <c r="N11" i="1"/>
  <c r="M11" i="1"/>
  <c r="Z10" i="1"/>
  <c r="X10" i="1"/>
  <c r="N10" i="1"/>
  <c r="M10" i="1"/>
  <c r="Z9" i="1"/>
  <c r="X9" i="1"/>
  <c r="N9" i="1"/>
  <c r="M9" i="1"/>
  <c r="Z8" i="1"/>
  <c r="X8" i="1"/>
  <c r="N8" i="1"/>
  <c r="M8" i="1"/>
  <c r="Z7" i="1"/>
  <c r="X7" i="1"/>
  <c r="N7" i="1"/>
  <c r="M7" i="1"/>
  <c r="Z6" i="1"/>
  <c r="X6" i="1"/>
  <c r="N6" i="1"/>
  <c r="M6" i="1"/>
  <c r="Z5" i="1"/>
  <c r="X5" i="1"/>
  <c r="N5" i="1"/>
  <c r="M5" i="1"/>
  <c r="Z4" i="1"/>
  <c r="X4" i="1"/>
  <c r="N4" i="1"/>
  <c r="M4" i="1"/>
  <c r="Z3" i="1"/>
  <c r="X3" i="1"/>
  <c r="N3" i="1"/>
  <c r="M3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Z2" i="1"/>
  <c r="X2" i="1"/>
  <c r="N2" i="1"/>
  <c r="M2" i="1"/>
  <c r="AF4" i="1" l="1"/>
  <c r="AB4" i="1"/>
  <c r="AA4" i="1"/>
  <c r="AF7" i="1"/>
  <c r="AB7" i="1"/>
  <c r="AA7" i="1"/>
  <c r="AF10" i="1"/>
  <c r="B10" i="4" s="1"/>
  <c r="D10" i="4" s="1"/>
  <c r="AA10" i="1"/>
  <c r="AB10" i="1"/>
  <c r="AF12" i="1"/>
  <c r="AB12" i="1"/>
  <c r="AA12" i="1"/>
  <c r="AF15" i="1"/>
  <c r="AB15" i="1"/>
  <c r="AA15" i="1"/>
  <c r="AF17" i="1"/>
  <c r="AA17" i="1"/>
  <c r="AB17" i="1"/>
  <c r="AF20" i="1"/>
  <c r="B20" i="4" s="1"/>
  <c r="D20" i="4" s="1"/>
  <c r="AB20" i="1"/>
  <c r="AA20" i="1"/>
  <c r="AF23" i="1"/>
  <c r="AB23" i="1"/>
  <c r="AA23" i="1"/>
  <c r="AF25" i="1"/>
  <c r="AA25" i="1"/>
  <c r="AB25" i="1"/>
  <c r="AF27" i="1"/>
  <c r="AB27" i="1"/>
  <c r="AA27" i="1"/>
  <c r="AF30" i="1"/>
  <c r="B30" i="4" s="1"/>
  <c r="D30" i="4" s="1"/>
  <c r="AA30" i="1"/>
  <c r="AB30" i="1"/>
  <c r="AF33" i="1"/>
  <c r="AA33" i="1"/>
  <c r="AB33" i="1"/>
  <c r="AF37" i="1"/>
  <c r="AB37" i="1"/>
  <c r="AA37" i="1"/>
  <c r="AF40" i="1"/>
  <c r="AB40" i="1"/>
  <c r="AA40" i="1"/>
  <c r="AF43" i="1"/>
  <c r="B43" i="4" s="1"/>
  <c r="D43" i="4" s="1"/>
  <c r="AB43" i="1"/>
  <c r="AA43" i="1"/>
  <c r="AF46" i="1"/>
  <c r="AA46" i="1"/>
  <c r="AB46" i="1"/>
  <c r="AF48" i="1"/>
  <c r="AB48" i="1"/>
  <c r="AA48" i="1"/>
  <c r="AF51" i="1"/>
  <c r="AB51" i="1"/>
  <c r="AA51" i="1"/>
  <c r="AF53" i="1"/>
  <c r="B53" i="4" s="1"/>
  <c r="D53" i="4" s="1"/>
  <c r="AB53" i="1"/>
  <c r="AA53" i="1"/>
  <c r="AF56" i="1"/>
  <c r="AB56" i="1"/>
  <c r="AA56" i="1"/>
  <c r="AF58" i="1"/>
  <c r="AA58" i="1"/>
  <c r="AB58" i="1"/>
  <c r="AF60" i="1"/>
  <c r="AB60" i="1"/>
  <c r="AA60" i="1"/>
  <c r="AF61" i="1"/>
  <c r="B61" i="4" s="1"/>
  <c r="D61" i="4" s="1"/>
  <c r="AA61" i="1"/>
  <c r="AB61" i="1"/>
  <c r="AF63" i="1"/>
  <c r="AB63" i="1"/>
  <c r="AA63" i="1"/>
  <c r="AF65" i="1"/>
  <c r="AB65" i="1"/>
  <c r="AA65" i="1"/>
  <c r="AF68" i="1"/>
  <c r="AB68" i="1"/>
  <c r="AA68" i="1"/>
  <c r="AF3" i="1"/>
  <c r="B3" i="4" s="1"/>
  <c r="D3" i="4" s="1"/>
  <c r="AB3" i="1"/>
  <c r="AA3" i="1"/>
  <c r="AF6" i="1"/>
  <c r="AA6" i="1"/>
  <c r="AB6" i="1"/>
  <c r="AF9" i="1"/>
  <c r="AA9" i="1"/>
  <c r="AB9" i="1"/>
  <c r="AF11" i="1"/>
  <c r="AB11" i="1"/>
  <c r="AA11" i="1"/>
  <c r="AF14" i="1"/>
  <c r="B14" i="4" s="1"/>
  <c r="D14" i="4" s="1"/>
  <c r="AA14" i="1"/>
  <c r="AB14" i="1"/>
  <c r="AF18" i="1"/>
  <c r="AA18" i="1"/>
  <c r="AB18" i="1"/>
  <c r="AF21" i="1"/>
  <c r="AB21" i="1"/>
  <c r="AA21" i="1"/>
  <c r="AF24" i="1"/>
  <c r="AB24" i="1"/>
  <c r="AA24" i="1"/>
  <c r="AF28" i="1"/>
  <c r="B28" i="4" s="1"/>
  <c r="D28" i="4" s="1"/>
  <c r="AB28" i="1"/>
  <c r="AA28" i="1"/>
  <c r="AF31" i="1"/>
  <c r="AB31" i="1"/>
  <c r="AA31" i="1"/>
  <c r="AF34" i="1"/>
  <c r="AA34" i="1"/>
  <c r="AB34" i="1"/>
  <c r="AF36" i="1"/>
  <c r="AB36" i="1"/>
  <c r="AA36" i="1"/>
  <c r="AF39" i="1"/>
  <c r="B39" i="4" s="1"/>
  <c r="D39" i="4" s="1"/>
  <c r="AB39" i="1"/>
  <c r="AA39" i="1"/>
  <c r="AF42" i="1"/>
  <c r="AA42" i="1"/>
  <c r="AB42" i="1"/>
  <c r="AF45" i="1"/>
  <c r="AB45" i="1"/>
  <c r="AA45" i="1"/>
  <c r="AF47" i="1"/>
  <c r="AB47" i="1"/>
  <c r="AA47" i="1"/>
  <c r="AF50" i="1"/>
  <c r="B50" i="4" s="1"/>
  <c r="D50" i="4" s="1"/>
  <c r="AA50" i="1"/>
  <c r="AB50" i="1"/>
  <c r="AF52" i="1"/>
  <c r="AB52" i="1"/>
  <c r="AA52" i="1"/>
  <c r="AF55" i="1"/>
  <c r="AB55" i="1"/>
  <c r="AA55" i="1"/>
  <c r="AF57" i="1"/>
  <c r="AB57" i="1"/>
  <c r="AA57" i="1"/>
  <c r="AF59" i="1"/>
  <c r="B59" i="4" s="1"/>
  <c r="D59" i="4" s="1"/>
  <c r="AB59" i="1"/>
  <c r="AA59" i="1"/>
  <c r="AF62" i="1"/>
  <c r="AA62" i="1"/>
  <c r="AB62" i="1"/>
  <c r="AF64" i="1"/>
  <c r="AB64" i="1"/>
  <c r="AA64" i="1"/>
  <c r="AF66" i="1"/>
  <c r="AA66" i="1"/>
  <c r="AB66" i="1"/>
  <c r="AF67" i="1"/>
  <c r="B67" i="4" s="1"/>
  <c r="D67" i="4" s="1"/>
  <c r="AB67" i="1"/>
  <c r="AA67" i="1"/>
  <c r="AF5" i="1"/>
  <c r="AA5" i="1"/>
  <c r="AB5" i="1"/>
  <c r="AF8" i="1"/>
  <c r="AB8" i="1"/>
  <c r="AA8" i="1"/>
  <c r="AF13" i="1"/>
  <c r="AA13" i="1"/>
  <c r="AB13" i="1"/>
  <c r="AF16" i="1"/>
  <c r="B16" i="4" s="1"/>
  <c r="D16" i="4" s="1"/>
  <c r="AB16" i="1"/>
  <c r="AA16" i="1"/>
  <c r="AF19" i="1"/>
  <c r="AB19" i="1"/>
  <c r="AA19" i="1"/>
  <c r="AF22" i="1"/>
  <c r="AA22" i="1"/>
  <c r="AB22" i="1"/>
  <c r="AF26" i="1"/>
  <c r="AA26" i="1"/>
  <c r="AB26" i="1"/>
  <c r="AF29" i="1"/>
  <c r="B29" i="4" s="1"/>
  <c r="D29" i="4" s="1"/>
  <c r="AB29" i="1"/>
  <c r="AA29" i="1"/>
  <c r="AF32" i="1"/>
  <c r="AB32" i="1"/>
  <c r="AA32" i="1"/>
  <c r="AF35" i="1"/>
  <c r="AB35" i="1"/>
  <c r="AA35" i="1"/>
  <c r="AF38" i="1"/>
  <c r="AA38" i="1"/>
  <c r="AB38" i="1"/>
  <c r="AF41" i="1"/>
  <c r="B41" i="4" s="1"/>
  <c r="D41" i="4" s="1"/>
  <c r="AB41" i="1"/>
  <c r="AA41" i="1"/>
  <c r="AF44" i="1"/>
  <c r="AB44" i="1"/>
  <c r="AA44" i="1"/>
  <c r="AF49" i="1"/>
  <c r="AA49" i="1"/>
  <c r="AB49" i="1"/>
  <c r="AF54" i="1"/>
  <c r="AA54" i="1"/>
  <c r="AB54" i="1"/>
  <c r="AF2" i="1"/>
  <c r="B2" i="4" s="1"/>
  <c r="D2" i="4" s="1"/>
  <c r="AB2" i="1"/>
  <c r="AA2" i="1"/>
  <c r="AF69" i="1"/>
  <c r="AA69" i="1"/>
  <c r="AB69" i="1"/>
  <c r="AF70" i="1"/>
  <c r="AA70" i="1"/>
  <c r="AB70" i="1"/>
  <c r="AF71" i="1"/>
  <c r="AB71" i="1"/>
  <c r="AA71" i="1"/>
  <c r="AF72" i="1"/>
  <c r="B72" i="4" s="1"/>
  <c r="D72" i="4" s="1"/>
  <c r="AB72" i="1"/>
  <c r="AA72" i="1"/>
  <c r="AF73" i="1"/>
  <c r="AA73" i="1"/>
  <c r="AB73" i="1"/>
  <c r="AF74" i="1"/>
  <c r="AA74" i="1"/>
  <c r="AB74" i="1"/>
  <c r="AF75" i="1"/>
  <c r="AB75" i="1"/>
  <c r="AA75" i="1"/>
  <c r="AF76" i="1"/>
  <c r="B76" i="4" s="1"/>
  <c r="D76" i="4" s="1"/>
  <c r="AB76" i="1"/>
  <c r="AA76" i="1"/>
  <c r="AF77" i="1"/>
  <c r="AB77" i="1"/>
  <c r="AA77" i="1"/>
  <c r="AF78" i="1"/>
  <c r="AA78" i="1"/>
  <c r="AB78" i="1"/>
  <c r="AF79" i="1"/>
  <c r="AB79" i="1"/>
  <c r="AA79" i="1"/>
  <c r="AF80" i="1"/>
  <c r="B80" i="4" s="1"/>
  <c r="D80" i="4" s="1"/>
  <c r="AB80" i="1"/>
  <c r="AA80" i="1"/>
  <c r="AF81" i="1"/>
  <c r="AA81" i="1"/>
  <c r="AB81" i="1"/>
  <c r="AF82" i="1"/>
  <c r="AA82" i="1"/>
  <c r="AB82" i="1"/>
  <c r="AF83" i="1"/>
  <c r="AB83" i="1"/>
  <c r="AA83" i="1"/>
  <c r="AF84" i="1"/>
  <c r="B84" i="4" s="1"/>
  <c r="D84" i="4" s="1"/>
  <c r="AB84" i="1"/>
  <c r="AA84" i="1"/>
  <c r="AF85" i="1"/>
  <c r="AB85" i="1"/>
  <c r="AA85" i="1"/>
  <c r="AF86" i="1"/>
  <c r="AA86" i="1"/>
  <c r="AB86" i="1"/>
  <c r="AF87" i="1"/>
  <c r="AB87" i="1"/>
  <c r="AA87" i="1"/>
  <c r="AF88" i="1"/>
  <c r="B88" i="4" s="1"/>
  <c r="D88" i="4" s="1"/>
  <c r="AB88" i="1"/>
  <c r="AA88" i="1"/>
  <c r="AF89" i="1"/>
  <c r="AB89" i="1"/>
  <c r="AA89" i="1"/>
  <c r="AF90" i="1"/>
  <c r="AA90" i="1"/>
  <c r="AB90" i="1"/>
  <c r="AF91" i="1"/>
  <c r="AB91" i="1"/>
  <c r="AA91" i="1"/>
  <c r="AF92" i="1"/>
  <c r="B92" i="4" s="1"/>
  <c r="D92" i="4" s="1"/>
  <c r="AB92" i="1"/>
  <c r="AA92" i="1"/>
  <c r="AF93" i="1"/>
  <c r="AA93" i="1"/>
  <c r="AB93" i="1"/>
  <c r="AF94" i="1"/>
  <c r="AA94" i="1"/>
  <c r="AB94" i="1"/>
  <c r="AF95" i="1"/>
  <c r="AB95" i="1"/>
  <c r="AA95" i="1"/>
  <c r="AD4" i="1"/>
  <c r="B4" i="4"/>
  <c r="D4" i="4" s="1"/>
  <c r="AD6" i="1"/>
  <c r="B6" i="4"/>
  <c r="D6" i="4" s="1"/>
  <c r="AD9" i="1"/>
  <c r="B9" i="4"/>
  <c r="D9" i="4" s="1"/>
  <c r="AD12" i="1"/>
  <c r="B12" i="4"/>
  <c r="D12" i="4" s="1"/>
  <c r="AD13" i="1"/>
  <c r="B13" i="4"/>
  <c r="D13" i="4" s="1"/>
  <c r="AD16" i="1"/>
  <c r="AD19" i="1"/>
  <c r="B19" i="4"/>
  <c r="D19" i="4" s="1"/>
  <c r="AD21" i="1"/>
  <c r="B21" i="4"/>
  <c r="D21" i="4" s="1"/>
  <c r="AD23" i="1"/>
  <c r="B23" i="4"/>
  <c r="D23" i="4" s="1"/>
  <c r="AD26" i="1"/>
  <c r="B26" i="4"/>
  <c r="D26" i="4" s="1"/>
  <c r="AD29" i="1"/>
  <c r="AD32" i="1"/>
  <c r="B32" i="4"/>
  <c r="D32" i="4" s="1"/>
  <c r="AD34" i="1"/>
  <c r="B34" i="4"/>
  <c r="D34" i="4" s="1"/>
  <c r="AD35" i="1"/>
  <c r="B35" i="4"/>
  <c r="D35" i="4" s="1"/>
  <c r="AD38" i="1"/>
  <c r="B38" i="4"/>
  <c r="D38" i="4" s="1"/>
  <c r="AD39" i="1"/>
  <c r="AD41" i="1"/>
  <c r="AD42" i="1"/>
  <c r="B42" i="4"/>
  <c r="D42" i="4" s="1"/>
  <c r="AD43" i="1"/>
  <c r="AD45" i="1"/>
  <c r="B45" i="4"/>
  <c r="D45" i="4" s="1"/>
  <c r="AD46" i="1"/>
  <c r="B46" i="4"/>
  <c r="D46" i="4" s="1"/>
  <c r="AD47" i="1"/>
  <c r="B47" i="4"/>
  <c r="D47" i="4" s="1"/>
  <c r="AD48" i="1"/>
  <c r="B48" i="4"/>
  <c r="D48" i="4" s="1"/>
  <c r="AD49" i="1"/>
  <c r="B49" i="4"/>
  <c r="D49" i="4" s="1"/>
  <c r="AD50" i="1"/>
  <c r="AD51" i="1"/>
  <c r="B51" i="4"/>
  <c r="D51" i="4" s="1"/>
  <c r="AD52" i="1"/>
  <c r="B52" i="4"/>
  <c r="D52" i="4" s="1"/>
  <c r="AD53" i="1"/>
  <c r="AD54" i="1"/>
  <c r="B54" i="4"/>
  <c r="D54" i="4" s="1"/>
  <c r="AD55" i="1"/>
  <c r="B55" i="4"/>
  <c r="D55" i="4" s="1"/>
  <c r="AD56" i="1"/>
  <c r="B56" i="4"/>
  <c r="D56" i="4" s="1"/>
  <c r="AD57" i="1"/>
  <c r="B57" i="4"/>
  <c r="D57" i="4" s="1"/>
  <c r="AD58" i="1"/>
  <c r="B58" i="4"/>
  <c r="D58" i="4" s="1"/>
  <c r="AD59" i="1"/>
  <c r="AD60" i="1"/>
  <c r="B60" i="4"/>
  <c r="D60" i="4" s="1"/>
  <c r="AD61" i="1"/>
  <c r="AD62" i="1"/>
  <c r="B62" i="4"/>
  <c r="D62" i="4" s="1"/>
  <c r="AD63" i="1"/>
  <c r="B63" i="4"/>
  <c r="D63" i="4" s="1"/>
  <c r="AD64" i="1"/>
  <c r="B64" i="4"/>
  <c r="D64" i="4" s="1"/>
  <c r="AD65" i="1"/>
  <c r="B65" i="4"/>
  <c r="D65" i="4" s="1"/>
  <c r="AD66" i="1"/>
  <c r="B66" i="4"/>
  <c r="D66" i="4" s="1"/>
  <c r="AD67" i="1"/>
  <c r="AD68" i="1"/>
  <c r="B68" i="4"/>
  <c r="D68" i="4" s="1"/>
  <c r="AD5" i="1"/>
  <c r="B5" i="4"/>
  <c r="D5" i="4" s="1"/>
  <c r="AD7" i="1"/>
  <c r="B7" i="4"/>
  <c r="D7" i="4" s="1"/>
  <c r="AD10" i="1"/>
  <c r="AD14" i="1"/>
  <c r="AD17" i="1"/>
  <c r="B17" i="4"/>
  <c r="D17" i="4" s="1"/>
  <c r="AD20" i="1"/>
  <c r="AD24" i="1"/>
  <c r="B24" i="4"/>
  <c r="D24" i="4" s="1"/>
  <c r="AD27" i="1"/>
  <c r="B27" i="4"/>
  <c r="D27" i="4" s="1"/>
  <c r="AD30" i="1"/>
  <c r="AD33" i="1"/>
  <c r="B33" i="4"/>
  <c r="D33" i="4" s="1"/>
  <c r="AD36" i="1"/>
  <c r="B36" i="4"/>
  <c r="D36" i="4" s="1"/>
  <c r="AD40" i="1"/>
  <c r="B40" i="4"/>
  <c r="D40" i="4" s="1"/>
  <c r="AD44" i="1"/>
  <c r="B44" i="4"/>
  <c r="D44" i="4" s="1"/>
  <c r="AD3" i="1"/>
  <c r="AD8" i="1"/>
  <c r="B8" i="4"/>
  <c r="D8" i="4" s="1"/>
  <c r="AD11" i="1"/>
  <c r="B11" i="4"/>
  <c r="D11" i="4" s="1"/>
  <c r="AD15" i="1"/>
  <c r="B15" i="4"/>
  <c r="D15" i="4" s="1"/>
  <c r="AD18" i="1"/>
  <c r="B18" i="4"/>
  <c r="D18" i="4" s="1"/>
  <c r="AD22" i="1"/>
  <c r="B22" i="4"/>
  <c r="D22" i="4" s="1"/>
  <c r="AD25" i="1"/>
  <c r="B25" i="4"/>
  <c r="D25" i="4" s="1"/>
  <c r="AD28" i="1"/>
  <c r="AD31" i="1"/>
  <c r="B31" i="4"/>
  <c r="D31" i="4" s="1"/>
  <c r="AD37" i="1"/>
  <c r="B37" i="4"/>
  <c r="D37" i="4" s="1"/>
  <c r="AD2" i="1"/>
  <c r="AD69" i="1"/>
  <c r="B69" i="4"/>
  <c r="D69" i="4" s="1"/>
  <c r="AD70" i="1"/>
  <c r="B70" i="4"/>
  <c r="D70" i="4" s="1"/>
  <c r="AD71" i="1"/>
  <c r="B71" i="4"/>
  <c r="D71" i="4" s="1"/>
  <c r="AD72" i="1"/>
  <c r="AD73" i="1"/>
  <c r="B73" i="4"/>
  <c r="D73" i="4" s="1"/>
  <c r="AD74" i="1"/>
  <c r="B74" i="4"/>
  <c r="D74" i="4" s="1"/>
  <c r="AD75" i="1"/>
  <c r="B75" i="4"/>
  <c r="D75" i="4" s="1"/>
  <c r="AD76" i="1"/>
  <c r="AD77" i="1"/>
  <c r="B77" i="4"/>
  <c r="D77" i="4" s="1"/>
  <c r="AD78" i="1"/>
  <c r="B78" i="4"/>
  <c r="D78" i="4" s="1"/>
  <c r="AD79" i="1"/>
  <c r="B79" i="4"/>
  <c r="D79" i="4" s="1"/>
  <c r="AD80" i="1"/>
  <c r="AD81" i="1"/>
  <c r="B81" i="4"/>
  <c r="D81" i="4" s="1"/>
  <c r="AD82" i="1"/>
  <c r="B82" i="4"/>
  <c r="D82" i="4" s="1"/>
  <c r="AD83" i="1"/>
  <c r="B83" i="4"/>
  <c r="D83" i="4" s="1"/>
  <c r="AD84" i="1"/>
  <c r="AD85" i="1"/>
  <c r="B85" i="4"/>
  <c r="D85" i="4" s="1"/>
  <c r="AD86" i="1"/>
  <c r="B86" i="4"/>
  <c r="D86" i="4" s="1"/>
  <c r="AD87" i="1"/>
  <c r="B87" i="4"/>
  <c r="D87" i="4" s="1"/>
  <c r="AD88" i="1"/>
  <c r="AD89" i="1"/>
  <c r="B89" i="4"/>
  <c r="D89" i="4" s="1"/>
  <c r="AD90" i="1"/>
  <c r="B90" i="4"/>
  <c r="D90" i="4" s="1"/>
  <c r="AD91" i="1"/>
  <c r="B91" i="4"/>
  <c r="D91" i="4" s="1"/>
  <c r="AD92" i="1"/>
  <c r="AD93" i="1"/>
  <c r="B93" i="4"/>
  <c r="D93" i="4" s="1"/>
  <c r="AD94" i="1"/>
  <c r="B94" i="4"/>
  <c r="D94" i="4" s="1"/>
  <c r="AD95" i="1"/>
  <c r="B95" i="4"/>
  <c r="D95" i="4" s="1"/>
  <c r="AH23" i="1"/>
  <c r="AH32" i="1"/>
  <c r="AH64" i="1"/>
  <c r="AH74" i="1"/>
  <c r="AH38" i="1"/>
  <c r="AH54" i="1"/>
  <c r="AC46" i="1"/>
  <c r="AC50" i="1"/>
  <c r="AC54" i="1"/>
  <c r="AC58" i="1"/>
  <c r="AC62" i="1"/>
  <c r="AC66" i="1"/>
  <c r="AC70" i="1"/>
  <c r="AC74" i="1"/>
  <c r="AC78" i="1"/>
  <c r="AC82" i="1"/>
  <c r="AC86" i="1"/>
  <c r="AC90" i="1"/>
  <c r="AC7" i="1"/>
  <c r="AC10" i="1"/>
  <c r="AC19" i="1"/>
  <c r="AC23" i="1"/>
  <c r="AC35" i="1"/>
  <c r="AC39" i="1"/>
  <c r="AC55" i="1"/>
  <c r="AC4" i="1"/>
  <c r="AC9" i="1"/>
  <c r="AC13" i="1"/>
  <c r="AC25" i="1"/>
  <c r="AC29" i="1"/>
  <c r="AC41" i="1"/>
  <c r="AC45" i="1"/>
  <c r="AC49" i="1"/>
  <c r="AC53" i="1"/>
  <c r="AC57" i="1"/>
  <c r="AC61" i="1"/>
  <c r="AC65" i="1"/>
  <c r="AC69" i="1"/>
  <c r="AC73" i="1"/>
  <c r="AC77" i="1"/>
  <c r="AC81" i="1"/>
  <c r="AC85" i="1"/>
  <c r="AC89" i="1"/>
  <c r="AC93" i="1"/>
  <c r="AC51" i="1"/>
  <c r="AC94" i="1"/>
  <c r="AC95" i="1"/>
  <c r="AC2" i="1"/>
  <c r="AC3" i="1"/>
  <c r="AC5" i="1"/>
  <c r="AC8" i="1"/>
  <c r="AC12" i="1"/>
  <c r="AC16" i="1"/>
  <c r="AC28" i="1"/>
  <c r="AC32" i="1"/>
  <c r="AC6" i="1"/>
  <c r="AC11" i="1"/>
  <c r="AC17" i="1"/>
  <c r="AC20" i="1"/>
  <c r="AC27" i="1"/>
  <c r="AC33" i="1"/>
  <c r="AC36" i="1"/>
  <c r="AC43" i="1"/>
  <c r="AC47" i="1"/>
  <c r="AC59" i="1"/>
  <c r="AC63" i="1"/>
  <c r="AC67" i="1"/>
  <c r="AC71" i="1"/>
  <c r="AC75" i="1"/>
  <c r="AC79" i="1"/>
  <c r="AC83" i="1"/>
  <c r="AC87" i="1"/>
  <c r="AC91" i="1"/>
  <c r="AC15" i="1"/>
  <c r="AC21" i="1"/>
  <c r="AC24" i="1"/>
  <c r="AC31" i="1"/>
  <c r="AC37" i="1"/>
  <c r="AC40" i="1"/>
  <c r="AC44" i="1"/>
  <c r="AC48" i="1"/>
  <c r="AC52" i="1"/>
  <c r="AC56" i="1"/>
  <c r="AC60" i="1"/>
  <c r="AC64" i="1"/>
  <c r="AC68" i="1"/>
  <c r="AC72" i="1"/>
  <c r="AC76" i="1"/>
  <c r="AC80" i="1"/>
  <c r="AC84" i="1"/>
  <c r="AC88" i="1"/>
  <c r="AC92" i="1"/>
  <c r="AC14" i="1"/>
  <c r="AC18" i="1"/>
  <c r="AC22" i="1"/>
  <c r="AC26" i="1"/>
  <c r="AC30" i="1"/>
  <c r="AC34" i="1"/>
  <c r="AC38" i="1"/>
  <c r="AC42" i="1"/>
  <c r="AH46" i="1" l="1"/>
  <c r="AH13" i="1"/>
  <c r="AH88" i="1"/>
  <c r="AH90" i="1"/>
  <c r="AH56" i="1"/>
  <c r="AH92" i="1"/>
  <c r="AH10" i="1"/>
  <c r="AH53" i="1"/>
  <c r="AH63" i="1"/>
  <c r="AH14" i="1"/>
  <c r="AH29" i="1"/>
  <c r="AH48" i="1"/>
  <c r="AH31" i="1"/>
  <c r="AH84" i="1"/>
  <c r="AH87" i="1"/>
  <c r="AH5" i="1"/>
  <c r="AH16" i="1"/>
  <c r="AH71" i="1"/>
  <c r="AH93" i="1"/>
  <c r="AH15" i="1"/>
  <c r="AH45" i="1"/>
  <c r="AH55" i="1"/>
  <c r="AH47" i="1"/>
  <c r="AH62" i="1"/>
  <c r="AH22" i="1"/>
  <c r="AH61" i="1"/>
  <c r="AH21" i="1"/>
  <c r="AH77" i="1"/>
  <c r="AH40" i="1"/>
  <c r="AH72" i="1"/>
  <c r="AH39" i="1"/>
  <c r="AH7" i="1"/>
  <c r="AH76" i="1"/>
  <c r="AH83" i="1"/>
  <c r="AH66" i="1"/>
  <c r="AH50" i="1"/>
  <c r="AH34" i="1"/>
  <c r="AH18" i="1"/>
  <c r="AH82" i="1"/>
  <c r="AH57" i="1"/>
  <c r="AH41" i="1"/>
  <c r="AH25" i="1"/>
  <c r="AH9" i="1"/>
  <c r="AH89" i="1"/>
  <c r="AH73" i="1"/>
  <c r="AH60" i="1"/>
  <c r="AH44" i="1"/>
  <c r="AH28" i="1"/>
  <c r="AH12" i="1"/>
  <c r="AH80" i="1"/>
  <c r="AH59" i="1"/>
  <c r="AH43" i="1"/>
  <c r="AH27" i="1"/>
  <c r="AH11" i="1"/>
  <c r="AH94" i="1"/>
  <c r="AH78" i="1"/>
  <c r="AH95" i="1"/>
  <c r="AH30" i="1"/>
  <c r="AH69" i="1"/>
  <c r="AH8" i="1"/>
  <c r="AH79" i="1"/>
  <c r="AH37" i="1"/>
  <c r="AH85" i="1"/>
  <c r="AH24" i="1"/>
  <c r="AH91" i="1"/>
  <c r="AH75" i="1"/>
  <c r="AH58" i="1"/>
  <c r="AH42" i="1"/>
  <c r="AH26" i="1"/>
  <c r="AH6" i="1"/>
  <c r="AH65" i="1"/>
  <c r="AH49" i="1"/>
  <c r="AH33" i="1"/>
  <c r="AH17" i="1"/>
  <c r="AH2" i="1"/>
  <c r="AH81" i="1"/>
  <c r="AH68" i="1"/>
  <c r="AH52" i="1"/>
  <c r="AH36" i="1"/>
  <c r="AH20" i="1"/>
  <c r="AH4" i="1"/>
  <c r="AH67" i="1"/>
  <c r="AH51" i="1"/>
  <c r="AH35" i="1"/>
  <c r="AH19" i="1"/>
  <c r="AH3" i="1"/>
  <c r="AH86" i="1"/>
  <c r="AH70" i="1"/>
</calcChain>
</file>

<file path=xl/sharedStrings.xml><?xml version="1.0" encoding="utf-8"?>
<sst xmlns="http://schemas.openxmlformats.org/spreadsheetml/2006/main" count="987" uniqueCount="173">
  <si>
    <t>Lable</t>
  </si>
  <si>
    <t>Population</t>
  </si>
  <si>
    <t>Fare/Km</t>
  </si>
  <si>
    <t>RsGJT</t>
  </si>
  <si>
    <t>Cs</t>
  </si>
  <si>
    <t>Bs</t>
  </si>
  <si>
    <t>GJT (mins)</t>
  </si>
  <si>
    <t>% Employed</t>
  </si>
  <si>
    <t>% Unemployed</t>
  </si>
  <si>
    <t>% Diff</t>
  </si>
  <si>
    <t>GJT req</t>
  </si>
  <si>
    <t>ABERDEEN</t>
  </si>
  <si>
    <t>BASILDON</t>
  </si>
  <si>
    <t>BASINGSTOKE</t>
  </si>
  <si>
    <t>BATH</t>
  </si>
  <si>
    <t>BEDFORD</t>
  </si>
  <si>
    <t>BIRKENHEAD</t>
  </si>
  <si>
    <t>BIRMINGHAM</t>
  </si>
  <si>
    <t>BLACKBURN</t>
  </si>
  <si>
    <t>BLACKPOOL</t>
  </si>
  <si>
    <t>BOLTON</t>
  </si>
  <si>
    <t>BOURNEMOUTH</t>
  </si>
  <si>
    <t>BRADFORD</t>
  </si>
  <si>
    <t>BRIGHTON</t>
  </si>
  <si>
    <t>BRISTOL</t>
  </si>
  <si>
    <t>CAMBRIDGE/MILTON</t>
  </si>
  <si>
    <t>CARDIFF</t>
  </si>
  <si>
    <t>CHATHAM</t>
  </si>
  <si>
    <t>CHELMSFORD</t>
  </si>
  <si>
    <t>CHELTENHAM</t>
  </si>
  <si>
    <t>CHESTER</t>
  </si>
  <si>
    <t>COLCHESTER</t>
  </si>
  <si>
    <t>COVENTRY</t>
  </si>
  <si>
    <t>CRAWLEY</t>
  </si>
  <si>
    <t>DARLINGTON</t>
  </si>
  <si>
    <t>DERBY</t>
  </si>
  <si>
    <t>DUDLEY</t>
  </si>
  <si>
    <t>DUNDEE</t>
  </si>
  <si>
    <t>DUNFERMLINE</t>
  </si>
  <si>
    <t>EASTBOURNE</t>
  </si>
  <si>
    <t>EDINBURGH</t>
  </si>
  <si>
    <t>EXETER</t>
  </si>
  <si>
    <t>FALKIRK</t>
  </si>
  <si>
    <t>GILLINGHAM</t>
  </si>
  <si>
    <t>GLASGOW</t>
  </si>
  <si>
    <t>GLOUCESTER</t>
  </si>
  <si>
    <t>GRIMSBY</t>
  </si>
  <si>
    <t>HALIFAX</t>
  </si>
  <si>
    <t>HARLOW/SAWBRIDGEWORTH</t>
  </si>
  <si>
    <t>HARROGATE/KNARESBOROUGH</t>
  </si>
  <si>
    <t>HARTLEPOOL</t>
  </si>
  <si>
    <t>HASTINGS</t>
  </si>
  <si>
    <t>HIGH WYCOMBE</t>
  </si>
  <si>
    <t>HUDDERSFIELD</t>
  </si>
  <si>
    <t>IPSWICH</t>
  </si>
  <si>
    <t>KINGSTON upon HULL</t>
  </si>
  <si>
    <t>LEEDS</t>
  </si>
  <si>
    <t>LEICESTER</t>
  </si>
  <si>
    <t>LINCOLN</t>
  </si>
  <si>
    <t>LIVERPOOL</t>
  </si>
  <si>
    <t>LONDON</t>
  </si>
  <si>
    <t>LUTON</t>
  </si>
  <si>
    <t>MAIDSTONE</t>
  </si>
  <si>
    <t>MANCHESTER</t>
  </si>
  <si>
    <t>MIDDLESBROUGH</t>
  </si>
  <si>
    <t xml:space="preserve">NEWCASTLE </t>
  </si>
  <si>
    <t>NEWPORT</t>
  </si>
  <si>
    <t>NORTHAMPTON</t>
  </si>
  <si>
    <t>NORWICH</t>
  </si>
  <si>
    <t>NOTTINGHAM</t>
  </si>
  <si>
    <t>OLDBURY/SMETHWICK</t>
  </si>
  <si>
    <t>OXFORD</t>
  </si>
  <si>
    <t>PETERBOROUGH</t>
  </si>
  <si>
    <t>PLYMOUTH</t>
  </si>
  <si>
    <t>POOLE</t>
  </si>
  <si>
    <t xml:space="preserve">PORTSMOUTH </t>
  </si>
  <si>
    <t>PRESTON</t>
  </si>
  <si>
    <t>READING</t>
  </si>
  <si>
    <t>REDDITCH</t>
  </si>
  <si>
    <t>ROCHDALE</t>
  </si>
  <si>
    <t>ROTHERHAM</t>
  </si>
  <si>
    <t>SLOUGH</t>
  </si>
  <si>
    <t>SOLIHULL</t>
  </si>
  <si>
    <t>SOUTHAMPTON</t>
  </si>
  <si>
    <t>SOUTHEND-on-SEA</t>
  </si>
  <si>
    <t>SOUTHPORT</t>
  </si>
  <si>
    <t>ST. ALBANS</t>
  </si>
  <si>
    <t>ST. HELENS</t>
  </si>
  <si>
    <t>STEVENAGE</t>
  </si>
  <si>
    <t>STOCKPORT</t>
  </si>
  <si>
    <t>STOCKTON-on-TEES</t>
  </si>
  <si>
    <t>STOKE-on-TRENT</t>
  </si>
  <si>
    <t>SUNDERLAND</t>
  </si>
  <si>
    <t>SUTTON COLDFIELD</t>
  </si>
  <si>
    <t>SWANSEA</t>
  </si>
  <si>
    <t>SWINDON</t>
  </si>
  <si>
    <t>WAKEFIELD</t>
  </si>
  <si>
    <t>WALSALL</t>
  </si>
  <si>
    <t>WARRINGTON</t>
  </si>
  <si>
    <t>WESTON-SUPER-MARE</t>
  </si>
  <si>
    <t>WIGAN</t>
  </si>
  <si>
    <t>WOLVERHAMPTON</t>
  </si>
  <si>
    <t>WORCESTER</t>
  </si>
  <si>
    <t>WORTHING</t>
  </si>
  <si>
    <t>YORK</t>
  </si>
  <si>
    <t>LnTrips  Model (8)</t>
  </si>
  <si>
    <t>LnTrips  Model (4)</t>
  </si>
  <si>
    <t>R e s u l t s</t>
  </si>
  <si>
    <t>Trips</t>
  </si>
  <si>
    <t>% NS-SEC 1</t>
  </si>
  <si>
    <t>Model (8)</t>
  </si>
  <si>
    <t>Model (4)</t>
  </si>
  <si>
    <t xml:space="preserve"> Rail Distance (kms)</t>
  </si>
  <si>
    <t>Car Distance (kms)</t>
  </si>
  <si>
    <t>Rail Time (mins)</t>
  </si>
  <si>
    <t>Car Time (mins)</t>
  </si>
  <si>
    <t>Coach/Bus Time (mins)</t>
  </si>
  <si>
    <t>Urban Area</t>
  </si>
  <si>
    <t>RAIL TIME (mins)</t>
  </si>
  <si>
    <t>service intervals (mins)</t>
  </si>
  <si>
    <t>service interval penalty</t>
  </si>
  <si>
    <t>Interchange(s)</t>
  </si>
  <si>
    <t>Interchange(s) penalty</t>
  </si>
  <si>
    <t>GJT Diff</t>
  </si>
  <si>
    <t>Possible Option</t>
  </si>
  <si>
    <t xml:space="preserve"> intervals (mins)</t>
  </si>
  <si>
    <t xml:space="preserve"> interval penalty</t>
  </si>
  <si>
    <t>1 interchange</t>
  </si>
  <si>
    <t>0 interchange</t>
  </si>
  <si>
    <t>Area</t>
  </si>
  <si>
    <t>1.5 interchange</t>
  </si>
  <si>
    <t>2.33 interchange</t>
  </si>
  <si>
    <t>1.33-1.5 interchange</t>
  </si>
  <si>
    <t>Faster train</t>
  </si>
  <si>
    <t>0.5 interchange</t>
  </si>
  <si>
    <t>0.75 interchange</t>
  </si>
  <si>
    <t>1.75 interchnage</t>
  </si>
  <si>
    <t>0.33 interchange</t>
  </si>
  <si>
    <t xml:space="preserve">0 interchange </t>
  </si>
  <si>
    <t>0.66 interchange</t>
  </si>
  <si>
    <t>more frequent and faster train</t>
  </si>
  <si>
    <t>1.25 interchange</t>
  </si>
  <si>
    <t>Possible Options</t>
  </si>
  <si>
    <t>SH- Liverpool Lime Street - Birkenhead Central (min 1)</t>
  </si>
  <si>
    <t>SH - Leeds - Bradford (min 1)</t>
  </si>
  <si>
    <t>SH - Manchester Piccadilly - (Preston) - Blackpool (min 1)</t>
  </si>
  <si>
    <t>SH - Manchester Piccadilly  - Bolton - Blackburn (min 2)</t>
  </si>
  <si>
    <t>SH - Stockport - Chester (min 1)</t>
  </si>
  <si>
    <t>SH - (Derby) - Birmingham New Street  - Coventry (min 1)</t>
  </si>
  <si>
    <t>SH - (Derby) - Birmingham New Street  - Dudley (min 1)</t>
  </si>
  <si>
    <t>SH - Leeds - Halifax (min 1)</t>
  </si>
  <si>
    <t>SH - Leeds - Harrogate (min 1)</t>
  </si>
  <si>
    <t>SH - (Doncaster) - Hull (min 0)</t>
  </si>
  <si>
    <t>SH - (WakeField) -Huddersfield (min 0)</t>
  </si>
  <si>
    <t>SH - (Liverpool South Parkway) - LVP Central (min 0)</t>
  </si>
  <si>
    <t>SH - Birmingham New Street - (Dudley) - Smethwock (min 1)</t>
  </si>
  <si>
    <t>SH - Manchester Piccadilly - Preston (min 1)</t>
  </si>
  <si>
    <t>SH - (Derby) - Birmingham New Street  - Redditch (min 1)</t>
  </si>
  <si>
    <t>SH - Leeds - Rochdale | SH - Manchester Piccadilly  - Manchester Victoria - Rochdale (min 1)</t>
  </si>
  <si>
    <t>SH - Liverpool South Parkway - Southport (min 1)</t>
  </si>
  <si>
    <t>SH - Liverpool Lime Street  - St Helens Central  | SH - Manchester Piccadilly  -  Preston  - St Helens Central (min 1)</t>
  </si>
  <si>
    <t>SH - York - (Northalerton) -Thronaby - Stockton (min 2)</t>
  </si>
  <si>
    <t>SH - Stockport - Stoke-on-Trent (min 1)</t>
  </si>
  <si>
    <t>SH - (Derby) - Birmingham New Street  - Sutton (min 1)</t>
  </si>
  <si>
    <t>SH - (Derby) - Birmingham New Street - Walsall (min 1)</t>
  </si>
  <si>
    <t xml:space="preserve"> </t>
  </si>
  <si>
    <t>SH - York - (Northalerton) -(Thronaby) - Hartlepool (min 1)</t>
  </si>
  <si>
    <t>Diff</t>
  </si>
  <si>
    <t>New Rail Distance</t>
  </si>
  <si>
    <t>New GJT</t>
  </si>
  <si>
    <t>New RsGJT</t>
  </si>
  <si>
    <t>NewDemand</t>
  </si>
  <si>
    <t>Urban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</si>
</sst>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Times New Roman"/>
      <family val="1"/>
    </font>
    <font>
      <b/>
      <sz val="10.5"/>
      <color theme="1"/>
      <name val="Times New Roman"/>
      <family val="1"/>
    </font>
    <font>
      <b/>
      <sz val="28"/>
      <color theme="1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sz val="9"/>
      <color rgb="FF000000"/>
      <name val="Times New Roman"/>
      <family val="1"/>
    </font>
    <font>
      <sz val="11"/>
      <color rgb="FFFF0000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EEAB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164" fontId="0" fillId="10" borderId="2" xfId="0" applyNumberFormat="1" applyFill="1" applyBorder="1" applyAlignment="1">
      <alignment horizontal="center"/>
    </xf>
    <xf numFmtId="0" fontId="0" fillId="10" borderId="0" xfId="0" applyFill="1"/>
    <xf numFmtId="0" fontId="1" fillId="0" borderId="0" xfId="0" applyFont="1" applyFill="1"/>
    <xf numFmtId="0" fontId="0" fillId="0" borderId="0" xfId="0" applyFill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164" fontId="3" fillId="9" borderId="2" xfId="0" applyNumberFormat="1" applyFont="1" applyFill="1" applyBorder="1" applyAlignment="1">
      <alignment horizontal="center"/>
    </xf>
    <xf numFmtId="0" fontId="3" fillId="0" borderId="0" xfId="0" applyFont="1"/>
    <xf numFmtId="0" fontId="3" fillId="9" borderId="2" xfId="0" applyFont="1" applyFill="1" applyBorder="1" applyAlignment="1">
      <alignment horizontal="center"/>
    </xf>
    <xf numFmtId="0" fontId="3" fillId="13" borderId="2" xfId="0" applyFont="1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164" fontId="0" fillId="12" borderId="2" xfId="0" applyNumberFormat="1" applyFill="1" applyBorder="1" applyAlignment="1">
      <alignment horizontal="center"/>
    </xf>
    <xf numFmtId="164" fontId="0" fillId="13" borderId="2" xfId="0" applyNumberFormat="1" applyFill="1" applyBorder="1" applyAlignment="1">
      <alignment horizontal="center"/>
    </xf>
    <xf numFmtId="0" fontId="0" fillId="9" borderId="0" xfId="0" applyFill="1"/>
    <xf numFmtId="0" fontId="0" fillId="11" borderId="2" xfId="0" applyFill="1" applyBorder="1" applyAlignment="1">
      <alignment horizontal="center"/>
    </xf>
    <xf numFmtId="164" fontId="0" fillId="9" borderId="2" xfId="0" applyNumberFormat="1" applyFill="1" applyBorder="1" applyAlignment="1">
      <alignment horizontal="center"/>
    </xf>
    <xf numFmtId="164" fontId="0" fillId="6" borderId="2" xfId="0" applyNumberFormat="1" applyFill="1" applyBorder="1" applyAlignment="1">
      <alignment horizontal="center"/>
    </xf>
    <xf numFmtId="0" fontId="2" fillId="9" borderId="0" xfId="0" applyFont="1" applyFill="1"/>
    <xf numFmtId="164" fontId="0" fillId="0" borderId="0" xfId="0" applyNumberFormat="1"/>
    <xf numFmtId="0" fontId="0" fillId="14" borderId="0" xfId="0" applyFill="1"/>
    <xf numFmtId="0" fontId="0" fillId="11" borderId="0" xfId="0" applyFill="1"/>
    <xf numFmtId="0" fontId="5" fillId="14" borderId="2" xfId="0" applyFont="1" applyFill="1" applyBorder="1" applyAlignment="1">
      <alignment horizontal="center"/>
    </xf>
    <xf numFmtId="164" fontId="5" fillId="14" borderId="2" xfId="0" applyNumberFormat="1" applyFont="1" applyFill="1" applyBorder="1" applyAlignment="1">
      <alignment horizontal="center"/>
    </xf>
    <xf numFmtId="0" fontId="5" fillId="11" borderId="2" xfId="0" applyFont="1" applyFill="1" applyBorder="1" applyAlignment="1">
      <alignment horizontal="center"/>
    </xf>
    <xf numFmtId="164" fontId="5" fillId="11" borderId="2" xfId="0" applyNumberFormat="1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3" fontId="5" fillId="7" borderId="2" xfId="0" applyNumberFormat="1" applyFont="1" applyFill="1" applyBorder="1" applyAlignment="1">
      <alignment horizontal="center"/>
    </xf>
    <xf numFmtId="0" fontId="5" fillId="7" borderId="2" xfId="0" applyNumberFormat="1" applyFont="1" applyFill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 vertical="center"/>
    </xf>
    <xf numFmtId="164" fontId="5" fillId="5" borderId="2" xfId="0" applyNumberFormat="1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10" fontId="5" fillId="5" borderId="2" xfId="0" applyNumberFormat="1" applyFont="1" applyFill="1" applyBorder="1" applyAlignment="1">
      <alignment horizontal="center"/>
    </xf>
    <xf numFmtId="164" fontId="5" fillId="10" borderId="2" xfId="0" applyNumberFormat="1" applyFont="1" applyFill="1" applyBorder="1" applyAlignment="1">
      <alignment horizontal="center"/>
    </xf>
    <xf numFmtId="0" fontId="5" fillId="5" borderId="2" xfId="0" applyNumberFormat="1" applyFont="1" applyFill="1" applyBorder="1" applyAlignment="1">
      <alignment horizontal="center"/>
    </xf>
    <xf numFmtId="164" fontId="5" fillId="12" borderId="2" xfId="0" applyNumberFormat="1" applyFont="1" applyFill="1" applyBorder="1" applyAlignment="1">
      <alignment horizontal="center"/>
    </xf>
    <xf numFmtId="0" fontId="5" fillId="12" borderId="2" xfId="0" applyFont="1" applyFill="1" applyBorder="1" applyAlignment="1">
      <alignment horizontal="center"/>
    </xf>
    <xf numFmtId="0" fontId="3" fillId="3" borderId="2" xfId="0" applyNumberFormat="1" applyFont="1" applyFill="1" applyBorder="1" applyAlignment="1">
      <alignment horizontal="center"/>
    </xf>
    <xf numFmtId="0" fontId="0" fillId="0" borderId="0" xfId="0" applyNumberFormat="1"/>
    <xf numFmtId="0" fontId="5" fillId="10" borderId="2" xfId="0" applyFont="1" applyFill="1" applyBorder="1" applyAlignment="1">
      <alignment horizontal="center"/>
    </xf>
    <xf numFmtId="0" fontId="5" fillId="10" borderId="2" xfId="0" applyNumberFormat="1" applyFont="1" applyFill="1" applyBorder="1" applyAlignment="1">
      <alignment horizontal="center"/>
    </xf>
    <xf numFmtId="0" fontId="5" fillId="10" borderId="2" xfId="0" applyFont="1" applyFill="1" applyBorder="1" applyAlignment="1">
      <alignment horizontal="center" vertical="center"/>
    </xf>
    <xf numFmtId="10" fontId="5" fillId="10" borderId="2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15" borderId="2" xfId="0" applyFont="1" applyFill="1" applyBorder="1" applyAlignment="1">
      <alignment horizontal="center"/>
    </xf>
    <xf numFmtId="0" fontId="5" fillId="15" borderId="2" xfId="0" applyNumberFormat="1" applyFont="1" applyFill="1" applyBorder="1" applyAlignment="1">
      <alignment horizontal="center"/>
    </xf>
    <xf numFmtId="164" fontId="5" fillId="15" borderId="2" xfId="0" applyNumberFormat="1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165" fontId="5" fillId="15" borderId="2" xfId="0" applyNumberFormat="1" applyFont="1" applyFill="1" applyBorder="1" applyAlignment="1">
      <alignment horizontal="center"/>
    </xf>
    <xf numFmtId="164" fontId="5" fillId="15" borderId="0" xfId="0" applyNumberFormat="1" applyFont="1" applyFill="1" applyBorder="1" applyAlignment="1">
      <alignment horizontal="center"/>
    </xf>
    <xf numFmtId="0" fontId="6" fillId="0" borderId="0" xfId="0" applyFont="1"/>
    <xf numFmtId="0" fontId="7" fillId="0" borderId="0" xfId="0" applyFont="1"/>
    <xf numFmtId="165" fontId="5" fillId="5" borderId="2" xfId="0" applyNumberFormat="1" applyFont="1" applyFill="1" applyBorder="1" applyAlignment="1">
      <alignment horizontal="center"/>
    </xf>
    <xf numFmtId="0" fontId="8" fillId="15" borderId="2" xfId="0" applyFont="1" applyFill="1" applyBorder="1" applyAlignment="1">
      <alignment horizontal="center"/>
    </xf>
    <xf numFmtId="0" fontId="4" fillId="8" borderId="2" xfId="0" applyFont="1" applyFill="1" applyBorder="1" applyAlignment="1">
      <alignment horizontal="center" vertical="center" textRotation="90"/>
    </xf>
    <xf numFmtId="0" fontId="2" fillId="8" borderId="2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EEAB8"/>
      <color rgb="FFFFCC00"/>
      <color rgb="FFFF0000"/>
      <color rgb="FFE7AE3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40"/>
  <sheetViews>
    <sheetView tabSelected="1" topLeftCell="R1" zoomScaleNormal="100" workbookViewId="0">
      <pane ySplit="1" topLeftCell="A2" activePane="bottomLeft" state="frozen"/>
      <selection pane="bottomLeft" activeCell="AB1" sqref="AB1"/>
    </sheetView>
  </sheetViews>
  <sheetFormatPr defaultRowHeight="15" x14ac:dyDescent="0.25"/>
  <cols>
    <col min="2" max="2" width="29.28515625" bestFit="1" customWidth="1"/>
    <col min="3" max="3" width="10.7109375" bestFit="1" customWidth="1"/>
    <col min="4" max="4" width="18.85546875" bestFit="1" customWidth="1"/>
    <col min="5" max="8" width="18.85546875" customWidth="1"/>
    <col min="9" max="9" width="20.140625" bestFit="1" customWidth="1"/>
    <col min="10" max="10" width="19.42578125" bestFit="1" customWidth="1"/>
    <col min="15" max="15" width="10.85546875" bestFit="1" customWidth="1"/>
    <col min="16" max="16" width="15.85546875" bestFit="1" customWidth="1"/>
    <col min="17" max="17" width="15.5703125" bestFit="1" customWidth="1"/>
    <col min="18" max="18" width="22.85546875" bestFit="1" customWidth="1"/>
    <col min="19" max="19" width="12.140625" bestFit="1" customWidth="1"/>
    <col min="20" max="20" width="11.85546875" bestFit="1" customWidth="1"/>
    <col min="21" max="21" width="14.5703125" bestFit="1" customWidth="1"/>
    <col min="23" max="23" width="16.7109375" customWidth="1"/>
    <col min="25" max="25" width="16.85546875" bestFit="1" customWidth="1"/>
    <col min="28" max="28" width="9.42578125" bestFit="1" customWidth="1"/>
    <col min="30" max="30" width="11.42578125" style="42" bestFit="1" customWidth="1"/>
    <col min="31" max="31" width="29.28515625" bestFit="1" customWidth="1"/>
    <col min="32" max="32" width="9.140625" style="2" customWidth="1"/>
    <col min="33" max="33" width="16" bestFit="1" customWidth="1"/>
    <col min="34" max="35" width="16" customWidth="1"/>
    <col min="36" max="36" width="22.140625" bestFit="1" customWidth="1"/>
    <col min="37" max="37" width="22" bestFit="1" customWidth="1"/>
    <col min="38" max="38" width="16" bestFit="1" customWidth="1"/>
    <col min="39" max="39" width="21.42578125" bestFit="1" customWidth="1"/>
    <col min="40" max="40" width="18" bestFit="1" customWidth="1"/>
  </cols>
  <sheetData>
    <row r="1" spans="1:40" s="10" customFormat="1" ht="13.5" x14ac:dyDescent="0.2">
      <c r="A1" s="5" t="s">
        <v>0</v>
      </c>
      <c r="B1" s="6" t="s">
        <v>117</v>
      </c>
      <c r="C1" s="6" t="s">
        <v>1</v>
      </c>
      <c r="D1" s="6" t="s">
        <v>108</v>
      </c>
      <c r="E1" s="6" t="s">
        <v>168</v>
      </c>
      <c r="F1" s="6" t="s">
        <v>169</v>
      </c>
      <c r="G1" s="6" t="s">
        <v>170</v>
      </c>
      <c r="H1" s="6" t="s">
        <v>171</v>
      </c>
      <c r="I1" s="6" t="s">
        <v>112</v>
      </c>
      <c r="J1" s="6" t="s">
        <v>113</v>
      </c>
      <c r="K1" s="6" t="s">
        <v>2</v>
      </c>
      <c r="L1" s="6" t="s">
        <v>3</v>
      </c>
      <c r="M1" s="6" t="s">
        <v>4</v>
      </c>
      <c r="N1" s="6" t="s">
        <v>5</v>
      </c>
      <c r="O1" s="6" t="s">
        <v>6</v>
      </c>
      <c r="P1" s="6" t="s">
        <v>114</v>
      </c>
      <c r="Q1" s="6" t="s">
        <v>115</v>
      </c>
      <c r="R1" s="6" t="s">
        <v>116</v>
      </c>
      <c r="S1" s="6" t="s">
        <v>109</v>
      </c>
      <c r="T1" s="6" t="s">
        <v>7</v>
      </c>
      <c r="U1" s="6" t="s">
        <v>8</v>
      </c>
      <c r="V1" s="58" t="s">
        <v>107</v>
      </c>
      <c r="W1" s="7" t="s">
        <v>105</v>
      </c>
      <c r="X1" s="8" t="s">
        <v>110</v>
      </c>
      <c r="Y1" s="8" t="s">
        <v>106</v>
      </c>
      <c r="Z1" s="8" t="s">
        <v>111</v>
      </c>
      <c r="AA1" s="8" t="s">
        <v>9</v>
      </c>
      <c r="AB1" s="41" t="s">
        <v>167</v>
      </c>
      <c r="AC1" s="8" t="s">
        <v>9</v>
      </c>
      <c r="AD1" s="41" t="s">
        <v>167</v>
      </c>
      <c r="AE1" s="6" t="s">
        <v>117</v>
      </c>
      <c r="AF1" s="9" t="s">
        <v>10</v>
      </c>
      <c r="AG1" s="11" t="s">
        <v>6</v>
      </c>
      <c r="AH1" s="11" t="s">
        <v>123</v>
      </c>
      <c r="AI1" s="11" t="s">
        <v>124</v>
      </c>
      <c r="AJ1" s="11" t="s">
        <v>119</v>
      </c>
      <c r="AK1" s="11" t="s">
        <v>120</v>
      </c>
      <c r="AL1" s="11" t="s">
        <v>121</v>
      </c>
      <c r="AM1" s="11" t="s">
        <v>122</v>
      </c>
      <c r="AN1" s="11" t="s">
        <v>118</v>
      </c>
    </row>
    <row r="2" spans="1:40" x14ac:dyDescent="0.25">
      <c r="A2" s="29">
        <v>1</v>
      </c>
      <c r="B2" s="29" t="s">
        <v>11</v>
      </c>
      <c r="C2" s="30">
        <v>193379</v>
      </c>
      <c r="D2" s="31">
        <v>2548</v>
      </c>
      <c r="E2" s="31"/>
      <c r="F2" s="31"/>
      <c r="G2" s="31"/>
      <c r="H2" s="31"/>
      <c r="I2" s="32">
        <v>621</v>
      </c>
      <c r="J2" s="29">
        <v>622.40000000000009</v>
      </c>
      <c r="K2" s="32">
        <v>0.20289855072463769</v>
      </c>
      <c r="L2" s="32">
        <f>O2/I2</f>
        <v>0.80354267310789051</v>
      </c>
      <c r="M2" s="29">
        <f>Q2/J2</f>
        <v>0.70694087403598949</v>
      </c>
      <c r="N2" s="29">
        <f>R2/J2</f>
        <v>0.96561696658097673</v>
      </c>
      <c r="O2" s="29">
        <v>499</v>
      </c>
      <c r="P2" s="29">
        <v>382</v>
      </c>
      <c r="Q2" s="29">
        <v>439.99999999999994</v>
      </c>
      <c r="R2" s="29">
        <v>601</v>
      </c>
      <c r="S2" s="32">
        <v>9.3000000000000007</v>
      </c>
      <c r="T2" s="32">
        <v>60.24</v>
      </c>
      <c r="U2" s="29">
        <v>2.79</v>
      </c>
      <c r="V2" s="59"/>
      <c r="W2" s="33">
        <v>7.7795504870507903</v>
      </c>
      <c r="X2" s="34">
        <f>EXP(W2)</f>
        <v>2391.1997036850544</v>
      </c>
      <c r="Y2" s="35">
        <v>7.4049818768981499</v>
      </c>
      <c r="Z2" s="35">
        <f>EXP(Y2)</f>
        <v>1644.1550386177039</v>
      </c>
      <c r="AA2" s="56">
        <f>(D2-Z2)/Z2</f>
        <v>0.54973219687493025</v>
      </c>
      <c r="AB2" s="34">
        <f>D2-Z2</f>
        <v>903.84496138229611</v>
      </c>
      <c r="AC2" s="36">
        <f>(X2-Z2)/Z2</f>
        <v>0.45436388145938833</v>
      </c>
      <c r="AD2" s="34">
        <f>Z2-X2</f>
        <v>-747.04466506735048</v>
      </c>
      <c r="AE2" s="29" t="s">
        <v>11</v>
      </c>
      <c r="AF2" s="37">
        <f>(I2)/((Z2/(X2/(L2^-3.434)))^(1/-3.434))</f>
        <v>692.96507047920272</v>
      </c>
      <c r="AG2" s="39">
        <f t="shared" ref="AG2:AG33" si="0">O2</f>
        <v>499</v>
      </c>
      <c r="AH2" s="39">
        <f>AG2-AF2</f>
        <v>-193.96507047920272</v>
      </c>
      <c r="AI2" s="39"/>
      <c r="AJ2" s="40">
        <v>60</v>
      </c>
      <c r="AK2" s="40">
        <v>27</v>
      </c>
      <c r="AL2" s="40">
        <v>1</v>
      </c>
      <c r="AM2" s="40">
        <v>90</v>
      </c>
      <c r="AN2" s="40">
        <v>382</v>
      </c>
    </row>
    <row r="3" spans="1:40" x14ac:dyDescent="0.25">
      <c r="A3" s="29">
        <f>A2+1</f>
        <v>2</v>
      </c>
      <c r="B3" s="29" t="s">
        <v>12</v>
      </c>
      <c r="C3" s="32">
        <v>99876</v>
      </c>
      <c r="D3" s="31">
        <v>257</v>
      </c>
      <c r="E3" s="31"/>
      <c r="F3" s="31"/>
      <c r="G3" s="31"/>
      <c r="H3" s="31"/>
      <c r="I3" s="32">
        <v>311.60000000000002</v>
      </c>
      <c r="J3" s="29">
        <v>300.8</v>
      </c>
      <c r="K3" s="32">
        <v>0.23459563543003847</v>
      </c>
      <c r="L3" s="32">
        <f t="shared" ref="L3:L66" si="1">O3/I3</f>
        <v>1.1678433889602053</v>
      </c>
      <c r="M3" s="29">
        <f t="shared" ref="M3:M66" si="2">Q3/J3</f>
        <v>0.64827127659574468</v>
      </c>
      <c r="N3" s="29">
        <f t="shared" ref="N3:N66" si="3">R3/J3</f>
        <v>1.3962765957446808</v>
      </c>
      <c r="O3" s="29">
        <v>363.9</v>
      </c>
      <c r="P3" s="29">
        <v>215</v>
      </c>
      <c r="Q3" s="29">
        <v>195</v>
      </c>
      <c r="R3" s="29">
        <v>420</v>
      </c>
      <c r="S3" s="32">
        <v>5.58</v>
      </c>
      <c r="T3" s="32">
        <v>72.650000000000006</v>
      </c>
      <c r="U3" s="29">
        <v>2.16</v>
      </c>
      <c r="V3" s="59"/>
      <c r="W3" s="33">
        <v>6.2927013921965598</v>
      </c>
      <c r="X3" s="34">
        <f t="shared" ref="X3:X66" si="4">EXP(W3)</f>
        <v>540.61176269425528</v>
      </c>
      <c r="Y3" s="35">
        <v>6.3619683125050903</v>
      </c>
      <c r="Z3" s="35">
        <f t="shared" ref="Z3:Z66" si="5">EXP(Y3)</f>
        <v>579.38564679999092</v>
      </c>
      <c r="AA3" s="56">
        <f t="shared" ref="AA3:AA66" si="6">(D3-Z3)/Z3</f>
        <v>-0.55642670573660469</v>
      </c>
      <c r="AB3" s="34">
        <f t="shared" ref="AB3:AB66" si="7">D3-Z3</f>
        <v>-322.38564679999092</v>
      </c>
      <c r="AC3" s="36">
        <f t="shared" ref="AC3:AC66" si="8">(X3-Z3)/Z3</f>
        <v>-6.6922410522055498E-2</v>
      </c>
      <c r="AD3" s="34">
        <f t="shared" ref="AD3:AD66" si="9">Z3-X3</f>
        <v>38.773884105735647</v>
      </c>
      <c r="AE3" s="29" t="s">
        <v>12</v>
      </c>
      <c r="AF3" s="37">
        <f t="shared" ref="AF3:AF66" si="10">(I3)/((Z3/(X3/(L3^-3.434)))^(1/-3.434))</f>
        <v>272.25317881974138</v>
      </c>
      <c r="AG3" s="39">
        <f t="shared" si="0"/>
        <v>363.9</v>
      </c>
      <c r="AH3" s="39">
        <f t="shared" ref="AH3:AH66" si="11">AG3-AF3</f>
        <v>91.646821180258598</v>
      </c>
      <c r="AI3" s="39"/>
      <c r="AJ3" s="40">
        <v>30</v>
      </c>
      <c r="AK3" s="40">
        <v>21</v>
      </c>
      <c r="AL3" s="40">
        <v>2</v>
      </c>
      <c r="AM3" s="40">
        <v>125.2</v>
      </c>
      <c r="AN3" s="40">
        <v>215</v>
      </c>
    </row>
    <row r="4" spans="1:40" x14ac:dyDescent="0.25">
      <c r="A4" s="29">
        <f t="shared" ref="A4:A67" si="12">A3+1</f>
        <v>3</v>
      </c>
      <c r="B4" s="29" t="s">
        <v>13</v>
      </c>
      <c r="C4" s="32">
        <v>90171</v>
      </c>
      <c r="D4" s="31">
        <v>3553</v>
      </c>
      <c r="E4" s="31"/>
      <c r="F4" s="31"/>
      <c r="G4" s="31"/>
      <c r="H4" s="31"/>
      <c r="I4" s="32">
        <v>300.60000000000002</v>
      </c>
      <c r="J4" s="28">
        <v>318.40000000000003</v>
      </c>
      <c r="K4" s="32">
        <v>0.26280771789753826</v>
      </c>
      <c r="L4" s="32">
        <f t="shared" si="1"/>
        <v>1.021972721224218</v>
      </c>
      <c r="M4" s="29">
        <f t="shared" si="2"/>
        <v>0.63442211055276376</v>
      </c>
      <c r="N4" s="29">
        <f t="shared" si="3"/>
        <v>1.2091708542713564</v>
      </c>
      <c r="O4" s="29">
        <v>307.20499999999998</v>
      </c>
      <c r="P4" s="29">
        <v>201</v>
      </c>
      <c r="Q4" s="29">
        <v>202</v>
      </c>
      <c r="R4" s="29">
        <v>384.99999999999994</v>
      </c>
      <c r="S4" s="32">
        <v>12.129999999999999</v>
      </c>
      <c r="T4" s="32">
        <v>72.650000000000006</v>
      </c>
      <c r="U4" s="29">
        <v>2.16</v>
      </c>
      <c r="V4" s="59"/>
      <c r="W4" s="33">
        <v>7.2561208556361603</v>
      </c>
      <c r="X4" s="34">
        <f t="shared" si="4"/>
        <v>1416.7500858358296</v>
      </c>
      <c r="Y4" s="35">
        <v>7.16932992312063</v>
      </c>
      <c r="Z4" s="35">
        <f t="shared" si="5"/>
        <v>1298.9738987408239</v>
      </c>
      <c r="AA4" s="56">
        <f t="shared" si="6"/>
        <v>1.7352358684374982</v>
      </c>
      <c r="AB4" s="34">
        <f t="shared" si="7"/>
        <v>2254.0261012591764</v>
      </c>
      <c r="AC4" s="36">
        <f t="shared" si="8"/>
        <v>9.066863253308903E-2</v>
      </c>
      <c r="AD4" s="34">
        <f t="shared" si="9"/>
        <v>-117.77618709500575</v>
      </c>
      <c r="AE4" s="29" t="s">
        <v>13</v>
      </c>
      <c r="AF4" s="37">
        <f t="shared" si="10"/>
        <v>286.79614655818324</v>
      </c>
      <c r="AG4" s="39">
        <f t="shared" si="0"/>
        <v>307.20499999999998</v>
      </c>
      <c r="AH4" s="39">
        <f t="shared" si="11"/>
        <v>20.408853441816746</v>
      </c>
      <c r="AI4" s="39"/>
      <c r="AJ4" s="40">
        <v>24</v>
      </c>
      <c r="AK4" s="40">
        <v>18.600000000000001</v>
      </c>
      <c r="AL4" s="40">
        <v>1.4</v>
      </c>
      <c r="AM4" s="40">
        <v>90.719999999999985</v>
      </c>
      <c r="AN4" s="40">
        <v>201</v>
      </c>
    </row>
    <row r="5" spans="1:40" x14ac:dyDescent="0.25">
      <c r="A5" s="29">
        <f t="shared" si="12"/>
        <v>4</v>
      </c>
      <c r="B5" s="29" t="s">
        <v>14</v>
      </c>
      <c r="C5" s="32">
        <v>90144</v>
      </c>
      <c r="D5" s="31">
        <v>4614</v>
      </c>
      <c r="E5" s="31"/>
      <c r="F5" s="31"/>
      <c r="G5" s="31"/>
      <c r="H5" s="31"/>
      <c r="I5" s="32">
        <v>289.7</v>
      </c>
      <c r="J5" s="29">
        <v>305.60000000000002</v>
      </c>
      <c r="K5" s="32">
        <v>0.27269589230238178</v>
      </c>
      <c r="L5" s="32">
        <f t="shared" si="1"/>
        <v>1.0773246030376251</v>
      </c>
      <c r="M5" s="29">
        <f t="shared" si="2"/>
        <v>0.66426701570680624</v>
      </c>
      <c r="N5" s="29">
        <f t="shared" si="3"/>
        <v>1.2761780104712042</v>
      </c>
      <c r="O5" s="29">
        <v>312.10093749999999</v>
      </c>
      <c r="P5" s="29">
        <v>196</v>
      </c>
      <c r="Q5" s="29">
        <v>203</v>
      </c>
      <c r="R5" s="29">
        <v>390</v>
      </c>
      <c r="S5" s="32">
        <v>11.83</v>
      </c>
      <c r="T5" s="32">
        <v>58.669999999999995</v>
      </c>
      <c r="U5" s="29">
        <v>2.2000000000000002</v>
      </c>
      <c r="V5" s="59"/>
      <c r="W5" s="33">
        <v>7.5947360640432304</v>
      </c>
      <c r="X5" s="34">
        <f t="shared" si="4"/>
        <v>1987.7051553981858</v>
      </c>
      <c r="Y5" s="35">
        <v>7.9228448873145298</v>
      </c>
      <c r="Z5" s="35">
        <f t="shared" si="5"/>
        <v>2759.6106704074828</v>
      </c>
      <c r="AA5" s="56">
        <f t="shared" si="6"/>
        <v>0.67197498164431257</v>
      </c>
      <c r="AB5" s="34">
        <f t="shared" si="7"/>
        <v>1854.3893295925172</v>
      </c>
      <c r="AC5" s="36">
        <f t="shared" si="8"/>
        <v>-0.2797153682897297</v>
      </c>
      <c r="AD5" s="34">
        <f t="shared" si="9"/>
        <v>771.90551500929701</v>
      </c>
      <c r="AE5" s="29" t="s">
        <v>14</v>
      </c>
      <c r="AF5" s="37">
        <f t="shared" si="10"/>
        <v>295.86766607178697</v>
      </c>
      <c r="AG5" s="39">
        <f t="shared" si="0"/>
        <v>312.10093749999999</v>
      </c>
      <c r="AH5" s="39">
        <f t="shared" si="11"/>
        <v>16.233271428213015</v>
      </c>
      <c r="AI5" s="39"/>
      <c r="AJ5" s="40">
        <v>30</v>
      </c>
      <c r="AK5" s="40">
        <v>21</v>
      </c>
      <c r="AL5" s="40">
        <v>1.5</v>
      </c>
      <c r="AM5" s="40">
        <v>94.800000000000011</v>
      </c>
      <c r="AN5" s="40">
        <v>196</v>
      </c>
    </row>
    <row r="6" spans="1:40" x14ac:dyDescent="0.25">
      <c r="A6" s="29">
        <f t="shared" si="12"/>
        <v>5</v>
      </c>
      <c r="B6" s="29" t="s">
        <v>15</v>
      </c>
      <c r="C6" s="32">
        <v>82488</v>
      </c>
      <c r="D6" s="31">
        <v>10456.299999999999</v>
      </c>
      <c r="E6" s="31"/>
      <c r="F6" s="31"/>
      <c r="G6" s="31"/>
      <c r="H6" s="31"/>
      <c r="I6" s="32">
        <v>188.2</v>
      </c>
      <c r="J6" s="29">
        <v>209.60000000000002</v>
      </c>
      <c r="K6" s="32">
        <v>0.2348565356004251</v>
      </c>
      <c r="L6" s="32">
        <f t="shared" si="1"/>
        <v>0.95264346439957492</v>
      </c>
      <c r="M6" s="29">
        <f t="shared" si="2"/>
        <v>0.67748091603053429</v>
      </c>
      <c r="N6" s="29">
        <f t="shared" si="3"/>
        <v>0.96374045801526709</v>
      </c>
      <c r="O6" s="29">
        <v>179.28749999999999</v>
      </c>
      <c r="P6" s="29">
        <v>111</v>
      </c>
      <c r="Q6" s="29">
        <v>142</v>
      </c>
      <c r="R6" s="29">
        <v>202</v>
      </c>
      <c r="S6" s="32">
        <v>9.379999999999999</v>
      </c>
      <c r="T6" s="32">
        <v>60.56</v>
      </c>
      <c r="U6" s="29">
        <v>3.7</v>
      </c>
      <c r="V6" s="59"/>
      <c r="W6" s="33">
        <v>8.7216761342866995</v>
      </c>
      <c r="X6" s="34">
        <f t="shared" si="4"/>
        <v>6134.4526421830315</v>
      </c>
      <c r="Y6" s="35">
        <v>8.1009915325862192</v>
      </c>
      <c r="Z6" s="35">
        <f t="shared" si="5"/>
        <v>3297.7362677266397</v>
      </c>
      <c r="AA6" s="56">
        <f t="shared" si="6"/>
        <v>2.17075082756944</v>
      </c>
      <c r="AB6" s="34">
        <f t="shared" si="7"/>
        <v>7158.5637322733601</v>
      </c>
      <c r="AC6" s="36">
        <f t="shared" si="8"/>
        <v>0.86020110286500828</v>
      </c>
      <c r="AD6" s="34">
        <f t="shared" si="9"/>
        <v>-2836.7163744563918</v>
      </c>
      <c r="AE6" s="29" t="s">
        <v>15</v>
      </c>
      <c r="AF6" s="37">
        <f t="shared" si="10"/>
        <v>164.88907338925011</v>
      </c>
      <c r="AG6" s="39">
        <f t="shared" si="0"/>
        <v>179.28749999999999</v>
      </c>
      <c r="AH6" s="39">
        <f t="shared" si="11"/>
        <v>14.39842661074988</v>
      </c>
      <c r="AI6" s="39"/>
      <c r="AJ6" s="40">
        <v>40</v>
      </c>
      <c r="AK6" s="40">
        <v>23</v>
      </c>
      <c r="AL6" s="40">
        <v>1</v>
      </c>
      <c r="AM6" s="40">
        <v>49.3</v>
      </c>
      <c r="AN6" s="40">
        <v>111</v>
      </c>
    </row>
    <row r="7" spans="1:40" x14ac:dyDescent="0.25">
      <c r="A7" s="29">
        <f t="shared" si="12"/>
        <v>6</v>
      </c>
      <c r="B7" s="29" t="s">
        <v>16</v>
      </c>
      <c r="C7" s="32">
        <v>83729</v>
      </c>
      <c r="D7" s="31">
        <v>927</v>
      </c>
      <c r="E7" s="31"/>
      <c r="F7" s="31"/>
      <c r="G7" s="31"/>
      <c r="H7" s="31"/>
      <c r="I7" s="32">
        <v>155.19999999999999</v>
      </c>
      <c r="J7" s="29">
        <v>135.35999999999999</v>
      </c>
      <c r="K7" s="32">
        <v>0.14690721649484537</v>
      </c>
      <c r="L7" s="32">
        <f t="shared" si="1"/>
        <v>1.3086340206185567</v>
      </c>
      <c r="M7" s="29">
        <f t="shared" si="2"/>
        <v>0.83481087470449178</v>
      </c>
      <c r="N7" s="29">
        <f t="shared" si="3"/>
        <v>1.6991725768321517</v>
      </c>
      <c r="O7" s="29">
        <v>203.1</v>
      </c>
      <c r="P7" s="29">
        <v>137</v>
      </c>
      <c r="Q7" s="29">
        <v>113</v>
      </c>
      <c r="R7" s="29">
        <v>230.00000000000003</v>
      </c>
      <c r="S7" s="32">
        <v>5.3599999999999994</v>
      </c>
      <c r="T7" s="32">
        <v>50.53</v>
      </c>
      <c r="U7" s="29">
        <v>5.67</v>
      </c>
      <c r="V7" s="59"/>
      <c r="W7" s="33">
        <v>8.4684876652765304</v>
      </c>
      <c r="X7" s="34">
        <f t="shared" si="4"/>
        <v>4762.3078171982097</v>
      </c>
      <c r="Y7" s="35">
        <v>8.3944881629305108</v>
      </c>
      <c r="Z7" s="35">
        <f t="shared" si="5"/>
        <v>4422.6226681262915</v>
      </c>
      <c r="AA7" s="56">
        <f t="shared" si="6"/>
        <v>-0.79039586472505075</v>
      </c>
      <c r="AB7" s="34">
        <f t="shared" si="7"/>
        <v>-3495.6226681262915</v>
      </c>
      <c r="AC7" s="36">
        <f t="shared" si="8"/>
        <v>7.6806269619160331E-2</v>
      </c>
      <c r="AD7" s="34">
        <f t="shared" si="9"/>
        <v>-339.6851490719182</v>
      </c>
      <c r="AE7" s="29" t="s">
        <v>16</v>
      </c>
      <c r="AF7" s="37">
        <f t="shared" si="10"/>
        <v>116.06863278540762</v>
      </c>
      <c r="AG7" s="39">
        <f t="shared" si="0"/>
        <v>203.1</v>
      </c>
      <c r="AH7" s="39">
        <f t="shared" si="11"/>
        <v>87.031367214592379</v>
      </c>
      <c r="AI7" s="39"/>
      <c r="AJ7" s="40">
        <v>60</v>
      </c>
      <c r="AK7" s="40">
        <v>27</v>
      </c>
      <c r="AL7" s="40">
        <v>1</v>
      </c>
      <c r="AM7" s="40">
        <v>35.4</v>
      </c>
      <c r="AN7" s="40">
        <v>137</v>
      </c>
    </row>
    <row r="8" spans="1:40" x14ac:dyDescent="0.25">
      <c r="A8" s="29">
        <f t="shared" si="12"/>
        <v>7</v>
      </c>
      <c r="B8" s="29" t="s">
        <v>17</v>
      </c>
      <c r="C8" s="32">
        <v>970892</v>
      </c>
      <c r="D8" s="31">
        <v>134769.27000000002</v>
      </c>
      <c r="E8" s="31"/>
      <c r="F8" s="31"/>
      <c r="G8" s="31"/>
      <c r="H8" s="31"/>
      <c r="I8" s="32">
        <v>124.6</v>
      </c>
      <c r="J8" s="29">
        <v>144.80000000000001</v>
      </c>
      <c r="K8" s="32">
        <v>0.2808988764044944</v>
      </c>
      <c r="L8" s="32">
        <f t="shared" si="1"/>
        <v>0.7517786918138043</v>
      </c>
      <c r="M8" s="29">
        <f t="shared" si="2"/>
        <v>0.68370165745856348</v>
      </c>
      <c r="N8" s="29">
        <f t="shared" si="3"/>
        <v>0.89779005524861877</v>
      </c>
      <c r="O8" s="29">
        <v>93.671625000000006</v>
      </c>
      <c r="P8" s="29">
        <v>71</v>
      </c>
      <c r="Q8" s="29">
        <v>99</v>
      </c>
      <c r="R8" s="29">
        <v>130</v>
      </c>
      <c r="S8" s="32">
        <v>5.8100000000000005</v>
      </c>
      <c r="T8" s="32">
        <v>51.12</v>
      </c>
      <c r="U8" s="29">
        <v>5.88</v>
      </c>
      <c r="V8" s="59"/>
      <c r="W8" s="33">
        <v>12.7638307622552</v>
      </c>
      <c r="X8" s="34">
        <f t="shared" si="4"/>
        <v>349350.4186174834</v>
      </c>
      <c r="Y8" s="35">
        <v>12.1152369610316</v>
      </c>
      <c r="Z8" s="35">
        <f t="shared" si="5"/>
        <v>182633.5492376936</v>
      </c>
      <c r="AA8" s="56">
        <f t="shared" si="6"/>
        <v>-0.26207824048471656</v>
      </c>
      <c r="AB8" s="34">
        <f t="shared" si="7"/>
        <v>-47864.279237693583</v>
      </c>
      <c r="AC8" s="36">
        <f t="shared" si="8"/>
        <v>0.91284909084700216</v>
      </c>
      <c r="AD8" s="34">
        <f t="shared" si="9"/>
        <v>-166716.8693797898</v>
      </c>
      <c r="AE8" s="29" t="s">
        <v>17</v>
      </c>
      <c r="AF8" s="37">
        <f t="shared" si="10"/>
        <v>137.21482401328853</v>
      </c>
      <c r="AG8" s="39">
        <f t="shared" si="0"/>
        <v>93.671625000000006</v>
      </c>
      <c r="AH8" s="39">
        <f t="shared" si="11"/>
        <v>-43.543199013288529</v>
      </c>
      <c r="AI8" s="39"/>
      <c r="AJ8" s="40">
        <v>20</v>
      </c>
      <c r="AK8" s="40">
        <v>17</v>
      </c>
      <c r="AL8" s="40">
        <v>0.17</v>
      </c>
      <c r="AM8" s="40">
        <v>6.3155000000000001</v>
      </c>
      <c r="AN8" s="40">
        <v>71</v>
      </c>
    </row>
    <row r="9" spans="1:40" x14ac:dyDescent="0.25">
      <c r="A9" s="29">
        <f t="shared" si="12"/>
        <v>8</v>
      </c>
      <c r="B9" s="29" t="s">
        <v>18</v>
      </c>
      <c r="C9" s="32">
        <v>105085</v>
      </c>
      <c r="D9" s="31">
        <v>4007</v>
      </c>
      <c r="E9" s="31"/>
      <c r="F9" s="31"/>
      <c r="G9" s="31"/>
      <c r="H9" s="31"/>
      <c r="I9" s="32">
        <v>138.80000000000001</v>
      </c>
      <c r="J9" s="29">
        <v>103.04000000000002</v>
      </c>
      <c r="K9" s="32">
        <v>0.11959654178674352</v>
      </c>
      <c r="L9" s="32">
        <f t="shared" si="1"/>
        <v>1.614193083573487</v>
      </c>
      <c r="M9" s="29">
        <f t="shared" si="2"/>
        <v>0.94138198757763958</v>
      </c>
      <c r="N9" s="29">
        <f t="shared" si="3"/>
        <v>1.8924689440993785</v>
      </c>
      <c r="O9" s="29">
        <v>224.05</v>
      </c>
      <c r="P9" s="29">
        <v>131</v>
      </c>
      <c r="Q9" s="29">
        <v>97</v>
      </c>
      <c r="R9" s="29">
        <v>195</v>
      </c>
      <c r="S9" s="32">
        <v>4.8599999999999994</v>
      </c>
      <c r="T9" s="32">
        <v>52.03</v>
      </c>
      <c r="U9" s="29">
        <v>4.3600000000000003</v>
      </c>
      <c r="V9" s="59"/>
      <c r="W9" s="33">
        <v>8.2690458014064507</v>
      </c>
      <c r="X9" s="34">
        <f t="shared" si="4"/>
        <v>3901.2246724706924</v>
      </c>
      <c r="Y9" s="35">
        <v>8.6653164162844405</v>
      </c>
      <c r="Z9" s="35">
        <f t="shared" si="5"/>
        <v>5798.2789299520246</v>
      </c>
      <c r="AA9" s="56">
        <f t="shared" si="6"/>
        <v>-0.30893286638882783</v>
      </c>
      <c r="AB9" s="34">
        <f t="shared" si="7"/>
        <v>-1791.2789299520246</v>
      </c>
      <c r="AC9" s="36">
        <f t="shared" si="8"/>
        <v>-0.32717540504679177</v>
      </c>
      <c r="AD9" s="34">
        <f t="shared" si="9"/>
        <v>1897.0542574813321</v>
      </c>
      <c r="AE9" s="29" t="s">
        <v>18</v>
      </c>
      <c r="AF9" s="37">
        <f t="shared" si="10"/>
        <v>96.505024425317643</v>
      </c>
      <c r="AG9" s="39">
        <f t="shared" si="0"/>
        <v>224.05</v>
      </c>
      <c r="AH9" s="39">
        <f t="shared" si="11"/>
        <v>127.54497557468237</v>
      </c>
      <c r="AI9" s="39"/>
      <c r="AJ9" s="40">
        <v>30</v>
      </c>
      <c r="AK9" s="40">
        <v>21</v>
      </c>
      <c r="AL9" s="40">
        <v>2</v>
      </c>
      <c r="AM9" s="40">
        <v>58.6</v>
      </c>
      <c r="AN9" s="40">
        <v>131</v>
      </c>
    </row>
    <row r="10" spans="1:40" x14ac:dyDescent="0.25">
      <c r="A10" s="29">
        <f t="shared" si="12"/>
        <v>9</v>
      </c>
      <c r="B10" s="29" t="s">
        <v>19</v>
      </c>
      <c r="C10" s="32">
        <v>142283</v>
      </c>
      <c r="D10" s="31">
        <v>12744</v>
      </c>
      <c r="E10" s="31"/>
      <c r="F10" s="31"/>
      <c r="G10" s="31"/>
      <c r="H10" s="31"/>
      <c r="I10" s="32">
        <v>150.19999999999999</v>
      </c>
      <c r="J10" s="28">
        <v>147.04000000000002</v>
      </c>
      <c r="K10" s="32">
        <v>0.16444740346205061</v>
      </c>
      <c r="L10" s="32">
        <f t="shared" si="1"/>
        <v>1.4263898135818909</v>
      </c>
      <c r="M10" s="29">
        <f t="shared" si="2"/>
        <v>0.80930359085962988</v>
      </c>
      <c r="N10" s="29">
        <f t="shared" si="3"/>
        <v>1.326169749727965</v>
      </c>
      <c r="O10" s="29">
        <v>214.24375000000001</v>
      </c>
      <c r="P10" s="29">
        <v>136</v>
      </c>
      <c r="Q10" s="29">
        <v>119</v>
      </c>
      <c r="R10" s="29">
        <v>195</v>
      </c>
      <c r="S10" s="32">
        <v>4.0599999999999996</v>
      </c>
      <c r="T10" s="32">
        <v>56.209999999999994</v>
      </c>
      <c r="U10" s="29">
        <v>4.16</v>
      </c>
      <c r="V10" s="59"/>
      <c r="W10" s="33">
        <v>8.2001993644558002</v>
      </c>
      <c r="X10" s="34">
        <f t="shared" si="4"/>
        <v>3641.6762557707248</v>
      </c>
      <c r="Y10" s="35">
        <v>8.4852324321441497</v>
      </c>
      <c r="Z10" s="35">
        <f t="shared" si="5"/>
        <v>4842.7229386407298</v>
      </c>
      <c r="AA10" s="56">
        <f t="shared" si="6"/>
        <v>1.6315773504847719</v>
      </c>
      <c r="AB10" s="34">
        <f t="shared" si="7"/>
        <v>7901.2770613592702</v>
      </c>
      <c r="AC10" s="36">
        <f t="shared" si="8"/>
        <v>-0.24801061264246482</v>
      </c>
      <c r="AD10" s="34">
        <f t="shared" si="9"/>
        <v>1201.046682870005</v>
      </c>
      <c r="AE10" s="29" t="s">
        <v>19</v>
      </c>
      <c r="AF10" s="37">
        <f t="shared" si="10"/>
        <v>114.41409920023591</v>
      </c>
      <c r="AG10" s="39">
        <f t="shared" si="0"/>
        <v>214.24375000000001</v>
      </c>
      <c r="AH10" s="39">
        <f t="shared" si="11"/>
        <v>99.829650799764096</v>
      </c>
      <c r="AI10" s="39"/>
      <c r="AJ10" s="40">
        <v>30</v>
      </c>
      <c r="AK10" s="40">
        <v>21</v>
      </c>
      <c r="AL10" s="40">
        <v>1.5</v>
      </c>
      <c r="AM10" s="40">
        <v>53.400000000000006</v>
      </c>
      <c r="AN10" s="40">
        <v>136</v>
      </c>
    </row>
    <row r="11" spans="1:40" x14ac:dyDescent="0.25">
      <c r="A11" s="29">
        <f t="shared" si="12"/>
        <v>10</v>
      </c>
      <c r="B11" s="29" t="s">
        <v>20</v>
      </c>
      <c r="C11" s="32">
        <v>139403</v>
      </c>
      <c r="D11" s="31">
        <v>9276.25</v>
      </c>
      <c r="E11" s="31"/>
      <c r="F11" s="31"/>
      <c r="G11" s="31"/>
      <c r="H11" s="31"/>
      <c r="I11" s="32">
        <v>116.5</v>
      </c>
      <c r="J11" s="29">
        <v>88.64</v>
      </c>
      <c r="K11" s="32">
        <v>0.1424892703862661</v>
      </c>
      <c r="L11" s="32">
        <f t="shared" si="1"/>
        <v>1.1660407725321889</v>
      </c>
      <c r="M11" s="29">
        <f t="shared" si="2"/>
        <v>0.93637184115523464</v>
      </c>
      <c r="N11" s="29">
        <f t="shared" si="3"/>
        <v>1.8050541516245486</v>
      </c>
      <c r="O11" s="29">
        <v>135.84375</v>
      </c>
      <c r="P11" s="29">
        <v>83</v>
      </c>
      <c r="Q11" s="29">
        <v>83</v>
      </c>
      <c r="R11" s="29">
        <v>160</v>
      </c>
      <c r="S11" s="32">
        <v>5.93</v>
      </c>
      <c r="T11" s="32">
        <v>55.440000000000005</v>
      </c>
      <c r="U11" s="29">
        <v>4.1900000000000004</v>
      </c>
      <c r="V11" s="59"/>
      <c r="W11" s="33">
        <v>9.8948533761330797</v>
      </c>
      <c r="X11" s="34">
        <f t="shared" si="4"/>
        <v>19828.059821019815</v>
      </c>
      <c r="Y11" s="35">
        <v>9.3344581957931005</v>
      </c>
      <c r="Z11" s="35">
        <f t="shared" si="5"/>
        <v>11321.492572877944</v>
      </c>
      <c r="AA11" s="56">
        <f t="shared" si="6"/>
        <v>-0.18065131957755984</v>
      </c>
      <c r="AB11" s="34">
        <f t="shared" si="7"/>
        <v>-2045.2425728779435</v>
      </c>
      <c r="AC11" s="36">
        <f t="shared" si="8"/>
        <v>0.75136446836704385</v>
      </c>
      <c r="AD11" s="34">
        <f t="shared" si="9"/>
        <v>-8506.5672481418715</v>
      </c>
      <c r="AE11" s="29" t="s">
        <v>20</v>
      </c>
      <c r="AF11" s="37">
        <f t="shared" si="10"/>
        <v>84.867142820941012</v>
      </c>
      <c r="AG11" s="39">
        <f t="shared" si="0"/>
        <v>135.84375</v>
      </c>
      <c r="AH11" s="39">
        <f t="shared" si="11"/>
        <v>50.976607179058988</v>
      </c>
      <c r="AI11" s="39"/>
      <c r="AJ11" s="40">
        <v>30</v>
      </c>
      <c r="AK11" s="40">
        <v>21</v>
      </c>
      <c r="AL11" s="40">
        <v>1</v>
      </c>
      <c r="AM11" s="40">
        <v>26.6</v>
      </c>
      <c r="AN11" s="40">
        <v>83</v>
      </c>
    </row>
    <row r="12" spans="1:40" x14ac:dyDescent="0.25">
      <c r="A12" s="29">
        <f t="shared" si="12"/>
        <v>11</v>
      </c>
      <c r="B12" s="29" t="s">
        <v>21</v>
      </c>
      <c r="C12" s="32">
        <v>167527</v>
      </c>
      <c r="D12" s="31">
        <v>4982</v>
      </c>
      <c r="E12" s="31"/>
      <c r="F12" s="31"/>
      <c r="G12" s="31"/>
      <c r="H12" s="31"/>
      <c r="I12" s="32">
        <v>397.5</v>
      </c>
      <c r="J12" s="29">
        <v>382.40000000000003</v>
      </c>
      <c r="K12" s="32">
        <v>0.23522012578616353</v>
      </c>
      <c r="L12" s="32">
        <f t="shared" si="1"/>
        <v>1.0568553459119499</v>
      </c>
      <c r="M12" s="29">
        <f t="shared" si="2"/>
        <v>0.65899581589958156</v>
      </c>
      <c r="N12" s="29">
        <f t="shared" si="3"/>
        <v>1.1663179916317992</v>
      </c>
      <c r="O12" s="29">
        <v>420.1</v>
      </c>
      <c r="P12" s="29">
        <v>282</v>
      </c>
      <c r="Q12" s="29">
        <v>252</v>
      </c>
      <c r="R12" s="29">
        <v>446</v>
      </c>
      <c r="S12" s="32">
        <v>7.07</v>
      </c>
      <c r="T12" s="32">
        <v>58.65</v>
      </c>
      <c r="U12" s="29">
        <v>3</v>
      </c>
      <c r="V12" s="59"/>
      <c r="W12" s="33">
        <v>7.3375777400887001</v>
      </c>
      <c r="X12" s="34">
        <f t="shared" si="4"/>
        <v>1536.9846247744131</v>
      </c>
      <c r="Y12" s="35">
        <v>7.6819453082733196</v>
      </c>
      <c r="Z12" s="35">
        <f t="shared" si="5"/>
        <v>2168.8347229586857</v>
      </c>
      <c r="AA12" s="56">
        <f t="shared" si="6"/>
        <v>1.2970860560567032</v>
      </c>
      <c r="AB12" s="34">
        <f t="shared" si="7"/>
        <v>2813.1652770413143</v>
      </c>
      <c r="AC12" s="36">
        <f t="shared" si="8"/>
        <v>-0.29133160378505651</v>
      </c>
      <c r="AD12" s="34">
        <f t="shared" si="9"/>
        <v>631.85009818427261</v>
      </c>
      <c r="AE12" s="29" t="s">
        <v>21</v>
      </c>
      <c r="AF12" s="37">
        <f t="shared" si="10"/>
        <v>415.78938719582692</v>
      </c>
      <c r="AG12" s="39">
        <f t="shared" si="0"/>
        <v>420.1</v>
      </c>
      <c r="AH12" s="39">
        <f t="shared" si="11"/>
        <v>4.310612804173104</v>
      </c>
      <c r="AI12" s="39"/>
      <c r="AJ12" s="40">
        <v>24</v>
      </c>
      <c r="AK12" s="40">
        <v>18.600000000000001</v>
      </c>
      <c r="AL12" s="40">
        <v>1.6</v>
      </c>
      <c r="AM12" s="40">
        <v>116.48</v>
      </c>
      <c r="AN12" s="40">
        <v>282</v>
      </c>
    </row>
    <row r="13" spans="1:40" x14ac:dyDescent="0.25">
      <c r="A13" s="29">
        <f t="shared" si="12"/>
        <v>12</v>
      </c>
      <c r="B13" s="29" t="s">
        <v>22</v>
      </c>
      <c r="C13" s="32">
        <v>293717</v>
      </c>
      <c r="D13" s="31">
        <v>27475.66</v>
      </c>
      <c r="E13" s="31">
        <v>89.3</v>
      </c>
      <c r="F13" s="31">
        <v>97</v>
      </c>
      <c r="G13" s="31">
        <f>F13/E13</f>
        <v>1.0862262038073909</v>
      </c>
      <c r="H13" s="31">
        <v>11.241849999999999</v>
      </c>
      <c r="I13" s="32">
        <v>76.5</v>
      </c>
      <c r="J13" s="29">
        <v>81.44</v>
      </c>
      <c r="K13" s="32">
        <v>0.13202614379084968</v>
      </c>
      <c r="L13" s="32">
        <f t="shared" si="1"/>
        <v>1.5861928104575163</v>
      </c>
      <c r="M13" s="29">
        <f t="shared" si="2"/>
        <v>0.82269155206286837</v>
      </c>
      <c r="N13" s="29">
        <f t="shared" si="3"/>
        <v>1.019155206286837</v>
      </c>
      <c r="O13" s="29">
        <v>121.34375</v>
      </c>
      <c r="P13" s="29">
        <v>76</v>
      </c>
      <c r="Q13" s="29">
        <v>67</v>
      </c>
      <c r="R13" s="29">
        <v>83</v>
      </c>
      <c r="S13" s="32">
        <v>4.57</v>
      </c>
      <c r="T13" s="32">
        <v>52.41</v>
      </c>
      <c r="U13" s="29">
        <v>5.12</v>
      </c>
      <c r="V13" s="59"/>
      <c r="W13" s="33">
        <v>10.4891923643026</v>
      </c>
      <c r="X13" s="34">
        <f t="shared" si="4"/>
        <v>35925.131247031561</v>
      </c>
      <c r="Y13" s="35">
        <v>10.893239078616601</v>
      </c>
      <c r="Z13" s="35">
        <f t="shared" si="5"/>
        <v>53811.317076842424</v>
      </c>
      <c r="AA13" s="56">
        <f t="shared" si="6"/>
        <v>-0.48940740549492912</v>
      </c>
      <c r="AB13" s="34">
        <f t="shared" si="7"/>
        <v>-26335.657076842424</v>
      </c>
      <c r="AC13" s="36">
        <f t="shared" si="8"/>
        <v>-0.33238706653972871</v>
      </c>
      <c r="AD13" s="34">
        <f t="shared" si="9"/>
        <v>17886.185829810864</v>
      </c>
      <c r="AE13" s="48" t="s">
        <v>22</v>
      </c>
      <c r="AF13" s="37">
        <f t="shared" si="10"/>
        <v>54.250636063573033</v>
      </c>
      <c r="AG13" s="39">
        <f t="shared" si="0"/>
        <v>121.34375</v>
      </c>
      <c r="AH13" s="39">
        <f t="shared" si="11"/>
        <v>67.09311393642696</v>
      </c>
      <c r="AI13" s="39"/>
      <c r="AJ13" s="40">
        <v>30</v>
      </c>
      <c r="AK13" s="40">
        <v>21</v>
      </c>
      <c r="AL13" s="40">
        <v>1</v>
      </c>
      <c r="AM13" s="40">
        <v>25.3</v>
      </c>
      <c r="AN13" s="40">
        <v>76</v>
      </c>
    </row>
    <row r="14" spans="1:40" x14ac:dyDescent="0.25">
      <c r="A14" s="29">
        <f t="shared" si="12"/>
        <v>13</v>
      </c>
      <c r="B14" s="29" t="s">
        <v>23</v>
      </c>
      <c r="C14" s="32">
        <v>134293</v>
      </c>
      <c r="D14" s="31">
        <v>6385</v>
      </c>
      <c r="E14" s="31"/>
      <c r="F14" s="31"/>
      <c r="G14" s="31"/>
      <c r="H14" s="31">
        <f>EXP(H13)</f>
        <v>76255.894774534929</v>
      </c>
      <c r="I14" s="32">
        <v>396.4</v>
      </c>
      <c r="J14" s="29">
        <v>366.40000000000003</v>
      </c>
      <c r="K14" s="32">
        <v>0.21089808274470231</v>
      </c>
      <c r="L14" s="32">
        <f t="shared" si="1"/>
        <v>0.8414480322906156</v>
      </c>
      <c r="M14" s="29">
        <f t="shared" si="2"/>
        <v>0.64956331877729256</v>
      </c>
      <c r="N14" s="29">
        <f t="shared" si="3"/>
        <v>1.1790393013100433</v>
      </c>
      <c r="O14" s="29">
        <v>333.55</v>
      </c>
      <c r="P14" s="29">
        <v>238</v>
      </c>
      <c r="Q14" s="29">
        <v>238</v>
      </c>
      <c r="R14" s="29">
        <v>431.99999999999994</v>
      </c>
      <c r="S14" s="32">
        <v>9.9600000000000009</v>
      </c>
      <c r="T14" s="32">
        <v>59.25</v>
      </c>
      <c r="U14" s="29">
        <v>4</v>
      </c>
      <c r="V14" s="59"/>
      <c r="W14" s="33">
        <v>8.2628325202651904</v>
      </c>
      <c r="X14" s="34">
        <f t="shared" si="4"/>
        <v>3877.0604141886547</v>
      </c>
      <c r="Y14" s="35">
        <v>7.7445184479590097</v>
      </c>
      <c r="Z14" s="35">
        <f t="shared" si="5"/>
        <v>2308.8814095833341</v>
      </c>
      <c r="AA14" s="56">
        <f t="shared" si="6"/>
        <v>1.7654083806548779</v>
      </c>
      <c r="AB14" s="34">
        <f t="shared" si="7"/>
        <v>4076.1185904166659</v>
      </c>
      <c r="AC14" s="36">
        <f t="shared" si="8"/>
        <v>0.6791942618171618</v>
      </c>
      <c r="AD14" s="34">
        <f t="shared" si="9"/>
        <v>-1568.1790046053206</v>
      </c>
      <c r="AE14" s="29" t="s">
        <v>23</v>
      </c>
      <c r="AF14" s="37">
        <f t="shared" si="10"/>
        <v>405.0938910252766</v>
      </c>
      <c r="AG14" s="39">
        <f t="shared" si="0"/>
        <v>333.55</v>
      </c>
      <c r="AH14" s="39">
        <f t="shared" si="11"/>
        <v>-71.543891025276594</v>
      </c>
      <c r="AI14" s="39"/>
      <c r="AJ14" s="40">
        <v>30</v>
      </c>
      <c r="AK14" s="40">
        <v>21</v>
      </c>
      <c r="AL14" s="40">
        <v>1</v>
      </c>
      <c r="AM14" s="40">
        <v>70.8</v>
      </c>
      <c r="AN14" s="40">
        <v>238</v>
      </c>
    </row>
    <row r="15" spans="1:40" x14ac:dyDescent="0.25">
      <c r="A15" s="29">
        <f t="shared" si="12"/>
        <v>14</v>
      </c>
      <c r="B15" s="29" t="s">
        <v>24</v>
      </c>
      <c r="C15" s="32">
        <v>420556</v>
      </c>
      <c r="D15" s="31">
        <v>29659.3</v>
      </c>
      <c r="E15" s="31"/>
      <c r="F15" s="31"/>
      <c r="G15" s="31"/>
      <c r="H15" s="31"/>
      <c r="I15" s="32">
        <v>261.89999999999998</v>
      </c>
      <c r="J15" s="29">
        <v>286.40000000000003</v>
      </c>
      <c r="K15" s="32">
        <v>0.30164184803360061</v>
      </c>
      <c r="L15" s="32">
        <f t="shared" si="1"/>
        <v>0.78987686139748003</v>
      </c>
      <c r="M15" s="29">
        <f t="shared" si="2"/>
        <v>0.64594972067039114</v>
      </c>
      <c r="N15" s="29">
        <f t="shared" si="3"/>
        <v>1.0824022346368714</v>
      </c>
      <c r="O15" s="29">
        <v>206.86875000000001</v>
      </c>
      <c r="P15" s="29">
        <v>157</v>
      </c>
      <c r="Q15" s="29">
        <v>185.00000000000003</v>
      </c>
      <c r="R15" s="29">
        <v>310</v>
      </c>
      <c r="S15" s="32">
        <v>9.66</v>
      </c>
      <c r="T15" s="32">
        <v>61</v>
      </c>
      <c r="U15" s="29">
        <v>2.99</v>
      </c>
      <c r="V15" s="59"/>
      <c r="W15" s="33">
        <v>10.0958722844035</v>
      </c>
      <c r="X15" s="34">
        <f t="shared" si="4"/>
        <v>24242.735498238519</v>
      </c>
      <c r="Y15" s="35">
        <v>9.8056546883745703</v>
      </c>
      <c r="Z15" s="35">
        <f t="shared" si="5"/>
        <v>18136.008998853391</v>
      </c>
      <c r="AA15" s="56">
        <f t="shared" si="6"/>
        <v>0.63538185285831861</v>
      </c>
      <c r="AB15" s="34">
        <f t="shared" si="7"/>
        <v>11523.291001146608</v>
      </c>
      <c r="AC15" s="36">
        <f t="shared" si="8"/>
        <v>0.33671832098071919</v>
      </c>
      <c r="AD15" s="34">
        <f t="shared" si="9"/>
        <v>-6106.7264993851277</v>
      </c>
      <c r="AE15" s="29" t="s">
        <v>24</v>
      </c>
      <c r="AF15" s="37">
        <f t="shared" si="10"/>
        <v>304.70009026071932</v>
      </c>
      <c r="AG15" s="39">
        <f t="shared" si="0"/>
        <v>206.86875000000001</v>
      </c>
      <c r="AH15" s="39">
        <f t="shared" si="11"/>
        <v>-97.831340260719315</v>
      </c>
      <c r="AI15" s="39"/>
      <c r="AJ15" s="40">
        <v>30</v>
      </c>
      <c r="AK15" s="40">
        <v>21</v>
      </c>
      <c r="AL15" s="40">
        <v>0.5</v>
      </c>
      <c r="AM15" s="40">
        <v>30.4</v>
      </c>
      <c r="AN15" s="40">
        <v>157</v>
      </c>
    </row>
    <row r="16" spans="1:40" x14ac:dyDescent="0.25">
      <c r="A16" s="29">
        <f t="shared" si="12"/>
        <v>15</v>
      </c>
      <c r="B16" s="29" t="s">
        <v>25</v>
      </c>
      <c r="C16" s="32">
        <v>117717</v>
      </c>
      <c r="D16" s="31">
        <v>12311</v>
      </c>
      <c r="E16" s="31"/>
      <c r="F16" s="31"/>
      <c r="G16" s="31"/>
      <c r="H16" s="31"/>
      <c r="I16" s="32">
        <v>285.60000000000002</v>
      </c>
      <c r="J16" s="29">
        <v>211.20000000000002</v>
      </c>
      <c r="K16" s="32">
        <v>0.20308123249299717</v>
      </c>
      <c r="L16" s="32">
        <f t="shared" si="1"/>
        <v>1.1184558823529411</v>
      </c>
      <c r="M16" s="29">
        <f t="shared" si="2"/>
        <v>0.7054924242424242</v>
      </c>
      <c r="N16" s="29">
        <f t="shared" si="3"/>
        <v>1.3257575757575757</v>
      </c>
      <c r="O16" s="29">
        <v>319.43100000000004</v>
      </c>
      <c r="P16" s="29">
        <v>161</v>
      </c>
      <c r="Q16" s="29">
        <v>149</v>
      </c>
      <c r="R16" s="29">
        <v>280</v>
      </c>
      <c r="S16" s="32">
        <v>16.330000000000002</v>
      </c>
      <c r="T16" s="32">
        <v>55.339999999999996</v>
      </c>
      <c r="U16" s="29">
        <v>2.25</v>
      </c>
      <c r="V16" s="59"/>
      <c r="W16" s="33">
        <v>8.4567603598890599</v>
      </c>
      <c r="X16" s="34">
        <f t="shared" si="4"/>
        <v>4706.7849820338388</v>
      </c>
      <c r="Y16" s="35">
        <v>8.8749600890417693</v>
      </c>
      <c r="Z16" s="35">
        <f t="shared" si="5"/>
        <v>7150.6610720377612</v>
      </c>
      <c r="AA16" s="56">
        <f t="shared" si="6"/>
        <v>0.72165900131128302</v>
      </c>
      <c r="AB16" s="34">
        <f t="shared" si="7"/>
        <v>5160.3389279622388</v>
      </c>
      <c r="AC16" s="36">
        <f t="shared" si="8"/>
        <v>-0.34176925257450053</v>
      </c>
      <c r="AD16" s="34">
        <f t="shared" si="9"/>
        <v>2443.8760900039224</v>
      </c>
      <c r="AE16" s="29" t="s">
        <v>25</v>
      </c>
      <c r="AF16" s="37">
        <f t="shared" si="10"/>
        <v>288.42216924078588</v>
      </c>
      <c r="AG16" s="39">
        <f t="shared" si="0"/>
        <v>319.43100000000004</v>
      </c>
      <c r="AH16" s="39">
        <f t="shared" si="11"/>
        <v>31.008830759214163</v>
      </c>
      <c r="AI16" s="39"/>
      <c r="AJ16" s="40">
        <v>20</v>
      </c>
      <c r="AK16" s="40">
        <v>17</v>
      </c>
      <c r="AL16" s="40">
        <v>2.33</v>
      </c>
      <c r="AM16" s="40">
        <v>115.56800000000001</v>
      </c>
      <c r="AN16" s="40">
        <v>161</v>
      </c>
    </row>
    <row r="17" spans="1:40" x14ac:dyDescent="0.25">
      <c r="A17" s="29">
        <f t="shared" si="12"/>
        <v>16</v>
      </c>
      <c r="B17" s="29" t="s">
        <v>26</v>
      </c>
      <c r="C17" s="32">
        <v>292150</v>
      </c>
      <c r="D17" s="31">
        <v>12895</v>
      </c>
      <c r="E17" s="31"/>
      <c r="F17" s="31"/>
      <c r="G17" s="31"/>
      <c r="H17" s="31"/>
      <c r="I17" s="32">
        <v>315.5</v>
      </c>
      <c r="J17" s="29">
        <v>329.6</v>
      </c>
      <c r="K17" s="32">
        <v>0.25673534072900156</v>
      </c>
      <c r="L17" s="32">
        <f t="shared" si="1"/>
        <v>1.0353605388272584</v>
      </c>
      <c r="M17" s="29">
        <f t="shared" si="2"/>
        <v>0.64927184466019416</v>
      </c>
      <c r="N17" s="29">
        <f t="shared" si="3"/>
        <v>1.0618932038834952</v>
      </c>
      <c r="O17" s="29">
        <v>326.65625</v>
      </c>
      <c r="P17" s="29">
        <v>209</v>
      </c>
      <c r="Q17" s="29">
        <v>214</v>
      </c>
      <c r="R17" s="29">
        <v>350</v>
      </c>
      <c r="S17" s="32">
        <v>9.19</v>
      </c>
      <c r="T17" s="32">
        <v>55.120000000000005</v>
      </c>
      <c r="U17" s="29">
        <v>3.14</v>
      </c>
      <c r="V17" s="59"/>
      <c r="W17" s="33">
        <v>8.7480598821747293</v>
      </c>
      <c r="X17" s="34">
        <f t="shared" si="4"/>
        <v>6298.4564988190914</v>
      </c>
      <c r="Y17" s="35">
        <v>9.3078364205609301</v>
      </c>
      <c r="Z17" s="35">
        <f t="shared" si="5"/>
        <v>11024.070854865475</v>
      </c>
      <c r="AA17" s="56">
        <f t="shared" si="6"/>
        <v>0.16971309144922544</v>
      </c>
      <c r="AB17" s="34">
        <f t="shared" si="7"/>
        <v>1870.9291451345252</v>
      </c>
      <c r="AC17" s="36">
        <f t="shared" si="8"/>
        <v>-0.42866327858920944</v>
      </c>
      <c r="AD17" s="34">
        <f t="shared" si="9"/>
        <v>4725.6143560463834</v>
      </c>
      <c r="AE17" s="29" t="s">
        <v>26</v>
      </c>
      <c r="AF17" s="37">
        <f t="shared" si="10"/>
        <v>358.67583966499421</v>
      </c>
      <c r="AG17" s="39">
        <f t="shared" si="0"/>
        <v>326.65625</v>
      </c>
      <c r="AH17" s="39">
        <f t="shared" si="11"/>
        <v>-32.019589664994214</v>
      </c>
      <c r="AI17" s="39"/>
      <c r="AJ17" s="40">
        <v>30</v>
      </c>
      <c r="AK17" s="40">
        <v>21</v>
      </c>
      <c r="AL17" s="40">
        <v>1.5</v>
      </c>
      <c r="AM17" s="40">
        <v>99.300000000000011</v>
      </c>
      <c r="AN17" s="40">
        <v>209</v>
      </c>
    </row>
    <row r="18" spans="1:40" x14ac:dyDescent="0.25">
      <c r="A18" s="29">
        <f t="shared" si="12"/>
        <v>17</v>
      </c>
      <c r="B18" s="29" t="s">
        <v>27</v>
      </c>
      <c r="C18" s="32">
        <v>73468</v>
      </c>
      <c r="D18" s="31">
        <v>428</v>
      </c>
      <c r="E18" s="31"/>
      <c r="F18" s="31"/>
      <c r="G18" s="31"/>
      <c r="H18" s="31"/>
      <c r="I18" s="32">
        <v>326.89999999999998</v>
      </c>
      <c r="J18" s="29">
        <v>332.8</v>
      </c>
      <c r="K18" s="32">
        <v>0.24105230957479351</v>
      </c>
      <c r="L18" s="32">
        <f t="shared" si="1"/>
        <v>0.84081523401651892</v>
      </c>
      <c r="M18" s="29">
        <f t="shared" si="2"/>
        <v>0.64603365384615374</v>
      </c>
      <c r="N18" s="29">
        <f t="shared" si="3"/>
        <v>1.228966346153846</v>
      </c>
      <c r="O18" s="29">
        <v>274.86250000000001</v>
      </c>
      <c r="P18" s="29">
        <v>188</v>
      </c>
      <c r="Q18" s="29">
        <v>214.99999999999997</v>
      </c>
      <c r="R18" s="29">
        <v>409</v>
      </c>
      <c r="S18" s="32">
        <v>6.3599999999999994</v>
      </c>
      <c r="T18" s="32">
        <v>64.89</v>
      </c>
      <c r="U18" s="29">
        <v>3.92</v>
      </c>
      <c r="V18" s="59"/>
      <c r="W18" s="33">
        <v>7.3461659710244804</v>
      </c>
      <c r="X18" s="34">
        <f t="shared" si="4"/>
        <v>1550.2414485259987</v>
      </c>
      <c r="Y18" s="35">
        <v>6.4037650974815401</v>
      </c>
      <c r="Z18" s="35">
        <f t="shared" si="5"/>
        <v>604.1153143325987</v>
      </c>
      <c r="AA18" s="56">
        <f t="shared" si="6"/>
        <v>-0.29152598875458657</v>
      </c>
      <c r="AB18" s="34">
        <f t="shared" si="7"/>
        <v>-176.1153143325987</v>
      </c>
      <c r="AC18" s="36">
        <f t="shared" si="8"/>
        <v>1.5661349940096132</v>
      </c>
      <c r="AD18" s="34">
        <f t="shared" si="9"/>
        <v>-946.12613419340005</v>
      </c>
      <c r="AE18" s="29" t="s">
        <v>27</v>
      </c>
      <c r="AF18" s="37">
        <f t="shared" si="10"/>
        <v>295.48121108548708</v>
      </c>
      <c r="AG18" s="39">
        <f t="shared" si="0"/>
        <v>274.86250000000001</v>
      </c>
      <c r="AH18" s="39">
        <f t="shared" si="11"/>
        <v>-20.618711085487064</v>
      </c>
      <c r="AI18" s="39"/>
      <c r="AJ18" s="40">
        <v>30</v>
      </c>
      <c r="AK18" s="40">
        <v>21</v>
      </c>
      <c r="AL18" s="40">
        <v>1</v>
      </c>
      <c r="AM18" s="40">
        <v>66.599999999999994</v>
      </c>
      <c r="AN18" s="40">
        <v>188</v>
      </c>
    </row>
    <row r="19" spans="1:40" x14ac:dyDescent="0.25">
      <c r="A19" s="29">
        <f t="shared" si="12"/>
        <v>18</v>
      </c>
      <c r="B19" s="29" t="s">
        <v>28</v>
      </c>
      <c r="C19" s="32">
        <v>99962</v>
      </c>
      <c r="D19" s="31">
        <v>1246</v>
      </c>
      <c r="E19" s="31"/>
      <c r="F19" s="31"/>
      <c r="G19" s="31"/>
      <c r="H19" s="31"/>
      <c r="I19" s="32">
        <v>319.89999999999998</v>
      </c>
      <c r="J19" s="29">
        <v>304</v>
      </c>
      <c r="K19" s="32">
        <v>0.23226008127539857</v>
      </c>
      <c r="L19" s="32">
        <f t="shared" si="1"/>
        <v>1.2885335261019069</v>
      </c>
      <c r="M19" s="29">
        <f t="shared" si="2"/>
        <v>0.64473684210526316</v>
      </c>
      <c r="N19" s="29">
        <f t="shared" si="3"/>
        <v>1.3486842105263157</v>
      </c>
      <c r="O19" s="29">
        <v>412.20187499999997</v>
      </c>
      <c r="P19" s="29">
        <v>205</v>
      </c>
      <c r="Q19" s="29">
        <v>196</v>
      </c>
      <c r="R19" s="29">
        <v>410</v>
      </c>
      <c r="S19" s="32">
        <v>11.29</v>
      </c>
      <c r="T19" s="32">
        <v>68.25</v>
      </c>
      <c r="U19" s="29">
        <v>2.0699999999999998</v>
      </c>
      <c r="V19" s="59"/>
      <c r="W19" s="33">
        <v>6.6399206773308403</v>
      </c>
      <c r="X19" s="34">
        <f t="shared" si="4"/>
        <v>765.03430604998891</v>
      </c>
      <c r="Y19" s="35">
        <v>7.3419348931288999</v>
      </c>
      <c r="Z19" s="35">
        <f t="shared" si="5"/>
        <v>1543.6961128773767</v>
      </c>
      <c r="AA19" s="56">
        <f t="shared" si="6"/>
        <v>-0.19284631890565895</v>
      </c>
      <c r="AB19" s="34">
        <f t="shared" si="7"/>
        <v>-297.69611287737666</v>
      </c>
      <c r="AC19" s="36">
        <f t="shared" si="8"/>
        <v>-0.50441391950906644</v>
      </c>
      <c r="AD19" s="34">
        <f t="shared" si="9"/>
        <v>778.66180682738775</v>
      </c>
      <c r="AE19" s="29" t="s">
        <v>28</v>
      </c>
      <c r="AF19" s="37">
        <f t="shared" si="10"/>
        <v>304.58011055767685</v>
      </c>
      <c r="AG19" s="39">
        <f t="shared" si="0"/>
        <v>412.20187499999997</v>
      </c>
      <c r="AH19" s="39">
        <f t="shared" si="11"/>
        <v>107.62176444232313</v>
      </c>
      <c r="AI19" s="39"/>
      <c r="AJ19" s="40">
        <v>20</v>
      </c>
      <c r="AK19" s="40">
        <v>17</v>
      </c>
      <c r="AL19" s="40">
        <v>3</v>
      </c>
      <c r="AM19" s="40">
        <v>189</v>
      </c>
      <c r="AN19" s="40">
        <v>205</v>
      </c>
    </row>
    <row r="20" spans="1:40" x14ac:dyDescent="0.25">
      <c r="A20" s="29">
        <f t="shared" si="12"/>
        <v>19</v>
      </c>
      <c r="B20" s="29" t="s">
        <v>29</v>
      </c>
      <c r="C20" s="32">
        <v>98875</v>
      </c>
      <c r="D20" s="31">
        <v>9761</v>
      </c>
      <c r="E20" s="31"/>
      <c r="F20" s="31"/>
      <c r="G20" s="31"/>
      <c r="H20" s="31"/>
      <c r="I20" s="32">
        <v>197.6</v>
      </c>
      <c r="J20" s="29">
        <v>227.20000000000002</v>
      </c>
      <c r="K20" s="32">
        <v>0.30617408906882593</v>
      </c>
      <c r="L20" s="32">
        <f t="shared" si="1"/>
        <v>0.85285931174089091</v>
      </c>
      <c r="M20" s="29">
        <f t="shared" si="2"/>
        <v>0.664612676056338</v>
      </c>
      <c r="N20" s="29">
        <f t="shared" si="3"/>
        <v>1.254401408450704</v>
      </c>
      <c r="O20" s="29">
        <v>168.52500000000003</v>
      </c>
      <c r="P20" s="29">
        <v>124.00000000000003</v>
      </c>
      <c r="Q20" s="29">
        <v>151</v>
      </c>
      <c r="R20" s="29">
        <v>285</v>
      </c>
      <c r="S20" s="32">
        <v>9.64</v>
      </c>
      <c r="T20" s="32">
        <v>62.78</v>
      </c>
      <c r="U20" s="29">
        <v>2.75</v>
      </c>
      <c r="V20" s="59"/>
      <c r="W20" s="33">
        <v>8.8665995694466009</v>
      </c>
      <c r="X20" s="34">
        <f t="shared" si="4"/>
        <v>7091.1270445052769</v>
      </c>
      <c r="Y20" s="35">
        <v>8.1801370316438895</v>
      </c>
      <c r="Z20" s="35">
        <f t="shared" si="5"/>
        <v>3569.3437403528928</v>
      </c>
      <c r="AA20" s="56">
        <f t="shared" si="6"/>
        <v>1.7346763747206235</v>
      </c>
      <c r="AB20" s="34">
        <f t="shared" si="7"/>
        <v>6191.6562596471067</v>
      </c>
      <c r="AC20" s="36">
        <f t="shared" si="8"/>
        <v>0.98667529953396793</v>
      </c>
      <c r="AD20" s="34">
        <f t="shared" si="9"/>
        <v>-3521.7833041523841</v>
      </c>
      <c r="AE20" s="29" t="s">
        <v>29</v>
      </c>
      <c r="AF20" s="37">
        <f t="shared" si="10"/>
        <v>189.71135536938857</v>
      </c>
      <c r="AG20" s="39">
        <f t="shared" si="0"/>
        <v>168.52500000000003</v>
      </c>
      <c r="AH20" s="39">
        <f t="shared" si="11"/>
        <v>-21.186355369388536</v>
      </c>
      <c r="AI20" s="39"/>
      <c r="AJ20" s="40">
        <v>30</v>
      </c>
      <c r="AK20" s="40">
        <v>21</v>
      </c>
      <c r="AL20" s="40">
        <v>0.5</v>
      </c>
      <c r="AM20" s="40">
        <v>26.3</v>
      </c>
      <c r="AN20" s="40">
        <v>124.00000000000003</v>
      </c>
    </row>
    <row r="21" spans="1:40" x14ac:dyDescent="0.25">
      <c r="A21" s="29">
        <f t="shared" si="12"/>
        <v>20</v>
      </c>
      <c r="B21" s="29" t="s">
        <v>30</v>
      </c>
      <c r="C21" s="32">
        <v>80121</v>
      </c>
      <c r="D21" s="31">
        <v>12493.6</v>
      </c>
      <c r="E21" s="31"/>
      <c r="F21" s="31"/>
      <c r="G21" s="31"/>
      <c r="H21" s="31"/>
      <c r="I21" s="32">
        <v>122.1</v>
      </c>
      <c r="J21" s="29">
        <v>122.72000000000001</v>
      </c>
      <c r="K21" s="32">
        <v>0.18509418509418513</v>
      </c>
      <c r="L21" s="32">
        <f t="shared" si="1"/>
        <v>1.6407913595413595</v>
      </c>
      <c r="M21" s="29">
        <f t="shared" si="2"/>
        <v>0.83116036505867008</v>
      </c>
      <c r="N21" s="29">
        <f t="shared" si="3"/>
        <v>1.5074967405475881</v>
      </c>
      <c r="O21" s="29">
        <v>200.34062499999999</v>
      </c>
      <c r="P21" s="29">
        <v>130</v>
      </c>
      <c r="Q21" s="29">
        <v>102</v>
      </c>
      <c r="R21" s="29">
        <v>185.00000000000003</v>
      </c>
      <c r="S21" s="32">
        <v>10.780000000000001</v>
      </c>
      <c r="T21" s="32">
        <v>59.120000000000005</v>
      </c>
      <c r="U21" s="29">
        <v>2.74</v>
      </c>
      <c r="V21" s="59"/>
      <c r="W21" s="33">
        <v>8.1518789649127097</v>
      </c>
      <c r="X21" s="34">
        <f t="shared" si="4"/>
        <v>3469.8927507996018</v>
      </c>
      <c r="Y21" s="35">
        <v>8.9768052570751902</v>
      </c>
      <c r="Z21" s="35">
        <f t="shared" si="5"/>
        <v>7917.2979373879798</v>
      </c>
      <c r="AA21" s="56">
        <f t="shared" si="6"/>
        <v>0.57801311745529715</v>
      </c>
      <c r="AB21" s="34">
        <f t="shared" si="7"/>
        <v>4576.3020626120206</v>
      </c>
      <c r="AC21" s="36">
        <f t="shared" si="8"/>
        <v>-0.56173270499097006</v>
      </c>
      <c r="AD21" s="34">
        <f t="shared" si="9"/>
        <v>4447.4051865883775</v>
      </c>
      <c r="AE21" s="29" t="s">
        <v>30</v>
      </c>
      <c r="AF21" s="37">
        <f t="shared" si="10"/>
        <v>94.621513716110826</v>
      </c>
      <c r="AG21" s="39">
        <f t="shared" si="0"/>
        <v>200.34062499999999</v>
      </c>
      <c r="AH21" s="39">
        <f t="shared" si="11"/>
        <v>105.71911128388916</v>
      </c>
      <c r="AI21" s="39"/>
      <c r="AJ21" s="40">
        <v>30</v>
      </c>
      <c r="AK21" s="40">
        <v>21</v>
      </c>
      <c r="AL21" s="40">
        <v>1.5</v>
      </c>
      <c r="AM21" s="40">
        <v>49.5</v>
      </c>
      <c r="AN21" s="40">
        <v>130</v>
      </c>
    </row>
    <row r="22" spans="1:40" x14ac:dyDescent="0.25">
      <c r="A22" s="29">
        <f t="shared" si="12"/>
        <v>21</v>
      </c>
      <c r="B22" s="29" t="s">
        <v>31</v>
      </c>
      <c r="C22" s="32">
        <v>104390</v>
      </c>
      <c r="D22" s="31">
        <v>1904</v>
      </c>
      <c r="E22" s="31"/>
      <c r="F22" s="31"/>
      <c r="G22" s="31"/>
      <c r="H22" s="31"/>
      <c r="I22" s="32">
        <v>354.9</v>
      </c>
      <c r="J22" s="29">
        <v>345.6</v>
      </c>
      <c r="K22" s="32">
        <v>0.19864750633981404</v>
      </c>
      <c r="L22" s="32">
        <f t="shared" si="1"/>
        <v>1.1248168498168498</v>
      </c>
      <c r="M22" s="29">
        <f t="shared" si="2"/>
        <v>0.64525462962962954</v>
      </c>
      <c r="N22" s="29">
        <f t="shared" si="3"/>
        <v>1.2152777777777777</v>
      </c>
      <c r="O22" s="29">
        <v>399.19749999999999</v>
      </c>
      <c r="P22" s="29">
        <v>228</v>
      </c>
      <c r="Q22" s="29">
        <v>223</v>
      </c>
      <c r="R22" s="29">
        <v>420</v>
      </c>
      <c r="S22" s="32">
        <v>8.26</v>
      </c>
      <c r="T22" s="32">
        <v>64.490000000000009</v>
      </c>
      <c r="U22" s="29">
        <v>2.63</v>
      </c>
      <c r="V22" s="59"/>
      <c r="W22" s="33">
        <v>6.9514419799710696</v>
      </c>
      <c r="X22" s="34">
        <f t="shared" si="4"/>
        <v>1044.6550142305041</v>
      </c>
      <c r="Y22" s="35">
        <v>7.0730036555593099</v>
      </c>
      <c r="Z22" s="35">
        <f t="shared" si="5"/>
        <v>1179.686088719295</v>
      </c>
      <c r="AA22" s="56">
        <f t="shared" si="6"/>
        <v>0.61398868580966603</v>
      </c>
      <c r="AB22" s="34">
        <f t="shared" si="7"/>
        <v>724.31391128070504</v>
      </c>
      <c r="AC22" s="36">
        <f t="shared" si="8"/>
        <v>-0.11446356431598251</v>
      </c>
      <c r="AD22" s="34">
        <f t="shared" si="9"/>
        <v>135.03107448879086</v>
      </c>
      <c r="AE22" s="29" t="s">
        <v>31</v>
      </c>
      <c r="AF22" s="37">
        <f t="shared" si="10"/>
        <v>326.88723914616207</v>
      </c>
      <c r="AG22" s="39">
        <f t="shared" si="0"/>
        <v>399.19749999999999</v>
      </c>
      <c r="AH22" s="39">
        <f t="shared" si="11"/>
        <v>72.310260853837917</v>
      </c>
      <c r="AI22" s="39"/>
      <c r="AJ22" s="40">
        <v>24</v>
      </c>
      <c r="AK22" s="40">
        <v>18.600000000000001</v>
      </c>
      <c r="AL22" s="40">
        <v>2.2000000000000002</v>
      </c>
      <c r="AM22" s="40">
        <v>150.04000000000002</v>
      </c>
      <c r="AN22" s="40">
        <v>228</v>
      </c>
    </row>
    <row r="23" spans="1:40" x14ac:dyDescent="0.25">
      <c r="A23" s="29">
        <f t="shared" si="12"/>
        <v>22</v>
      </c>
      <c r="B23" s="29" t="s">
        <v>32</v>
      </c>
      <c r="C23" s="32">
        <v>303475</v>
      </c>
      <c r="D23" s="31">
        <v>19081.82</v>
      </c>
      <c r="E23" s="31">
        <v>134</v>
      </c>
      <c r="F23" s="31">
        <v>146</v>
      </c>
      <c r="G23" s="31">
        <f>F23/E23</f>
        <v>1.0895522388059702</v>
      </c>
      <c r="H23" s="31">
        <v>10.1479</v>
      </c>
      <c r="I23" s="32">
        <v>154.9</v>
      </c>
      <c r="J23" s="29">
        <v>146.72</v>
      </c>
      <c r="K23" s="32">
        <v>0.22595222724338282</v>
      </c>
      <c r="L23" s="32">
        <f t="shared" si="1"/>
        <v>1.1680321981923822</v>
      </c>
      <c r="M23" s="29">
        <f t="shared" si="2"/>
        <v>0.70201744820065426</v>
      </c>
      <c r="N23" s="29">
        <f t="shared" si="3"/>
        <v>1.056434023991276</v>
      </c>
      <c r="O23" s="29">
        <v>180.92818750000001</v>
      </c>
      <c r="P23" s="29">
        <v>112</v>
      </c>
      <c r="Q23" s="29">
        <v>103</v>
      </c>
      <c r="R23" s="29">
        <v>155</v>
      </c>
      <c r="S23" s="32">
        <v>6.51</v>
      </c>
      <c r="T23" s="32">
        <v>55.21</v>
      </c>
      <c r="U23" s="29">
        <v>3.92</v>
      </c>
      <c r="V23" s="59"/>
      <c r="W23" s="33">
        <v>9.7232323440425894</v>
      </c>
      <c r="X23" s="34">
        <f t="shared" si="4"/>
        <v>16701.141411155098</v>
      </c>
      <c r="Y23" s="35">
        <v>10.0672404895619</v>
      </c>
      <c r="Z23" s="35">
        <f t="shared" si="5"/>
        <v>23558.465158319283</v>
      </c>
      <c r="AA23" s="56">
        <f t="shared" si="6"/>
        <v>-0.19002278494099731</v>
      </c>
      <c r="AB23" s="34">
        <f t="shared" si="7"/>
        <v>-4476.6451583192829</v>
      </c>
      <c r="AC23" s="36">
        <f t="shared" si="8"/>
        <v>-0.29107684652124433</v>
      </c>
      <c r="AD23" s="34">
        <f t="shared" si="9"/>
        <v>6857.3237471641842</v>
      </c>
      <c r="AE23" s="48" t="s">
        <v>32</v>
      </c>
      <c r="AF23" s="37">
        <f t="shared" si="10"/>
        <v>146.58953348169265</v>
      </c>
      <c r="AG23" s="39">
        <f t="shared" si="0"/>
        <v>180.92818750000001</v>
      </c>
      <c r="AH23" s="39">
        <f t="shared" si="11"/>
        <v>34.338654018307352</v>
      </c>
      <c r="AI23" s="39"/>
      <c r="AJ23" s="40">
        <v>20</v>
      </c>
      <c r="AK23" s="40">
        <v>17</v>
      </c>
      <c r="AL23" s="40">
        <v>1.33</v>
      </c>
      <c r="AM23" s="40">
        <v>49.875</v>
      </c>
      <c r="AN23" s="40">
        <v>112</v>
      </c>
    </row>
    <row r="24" spans="1:40" x14ac:dyDescent="0.25">
      <c r="A24" s="29">
        <f t="shared" si="12"/>
        <v>23</v>
      </c>
      <c r="B24" s="29" t="s">
        <v>33</v>
      </c>
      <c r="C24" s="32">
        <v>100547</v>
      </c>
      <c r="D24" s="31">
        <v>225</v>
      </c>
      <c r="E24" s="31"/>
      <c r="F24" s="31"/>
      <c r="G24" s="31"/>
      <c r="H24" s="31">
        <f>EXP(H23)</f>
        <v>25537.41728095687</v>
      </c>
      <c r="I24" s="32">
        <v>322.3</v>
      </c>
      <c r="J24" s="29">
        <v>331.20000000000005</v>
      </c>
      <c r="K24" s="32">
        <v>0.23053056158858204</v>
      </c>
      <c r="L24" s="32">
        <f t="shared" si="1"/>
        <v>1.1870152032268073</v>
      </c>
      <c r="M24" s="29">
        <f t="shared" si="2"/>
        <v>0.63405797101449268</v>
      </c>
      <c r="N24" s="29">
        <f t="shared" si="3"/>
        <v>1.1503623188405796</v>
      </c>
      <c r="O24" s="29">
        <v>382.57499999999999</v>
      </c>
      <c r="P24" s="29">
        <v>231</v>
      </c>
      <c r="Q24" s="29">
        <v>210</v>
      </c>
      <c r="R24" s="29">
        <v>381</v>
      </c>
      <c r="S24" s="32">
        <v>8.36</v>
      </c>
      <c r="T24" s="32">
        <v>69.27</v>
      </c>
      <c r="U24" s="29">
        <v>2.2599999999999998</v>
      </c>
      <c r="V24" s="59"/>
      <c r="W24" s="33">
        <v>6.6346176425037502</v>
      </c>
      <c r="X24" s="34">
        <f t="shared" si="4"/>
        <v>760.98804070658355</v>
      </c>
      <c r="Y24" s="35">
        <v>6.9434717405458803</v>
      </c>
      <c r="Z24" s="35">
        <f t="shared" si="5"/>
        <v>1036.3619563798136</v>
      </c>
      <c r="AA24" s="56">
        <f t="shared" si="6"/>
        <v>-0.78289438490586549</v>
      </c>
      <c r="AB24" s="34">
        <f t="shared" si="7"/>
        <v>-811.36195637981359</v>
      </c>
      <c r="AC24" s="36">
        <f t="shared" si="8"/>
        <v>-0.26571210374718635</v>
      </c>
      <c r="AD24" s="34">
        <f t="shared" si="9"/>
        <v>275.37391567323004</v>
      </c>
      <c r="AE24" s="29" t="s">
        <v>33</v>
      </c>
      <c r="AF24" s="37">
        <f t="shared" si="10"/>
        <v>297.07389285945783</v>
      </c>
      <c r="AG24" s="39">
        <f t="shared" si="0"/>
        <v>382.57499999999999</v>
      </c>
      <c r="AH24" s="39">
        <f t="shared" si="11"/>
        <v>85.50110714054216</v>
      </c>
      <c r="AI24" s="39"/>
      <c r="AJ24" s="40">
        <v>30</v>
      </c>
      <c r="AK24" s="40">
        <v>21</v>
      </c>
      <c r="AL24" s="40">
        <v>2</v>
      </c>
      <c r="AM24" s="40">
        <v>132.80000000000001</v>
      </c>
      <c r="AN24" s="40">
        <v>231</v>
      </c>
    </row>
    <row r="25" spans="1:40" x14ac:dyDescent="0.25">
      <c r="A25" s="29">
        <f t="shared" si="12"/>
        <v>24</v>
      </c>
      <c r="B25" s="29" t="s">
        <v>34</v>
      </c>
      <c r="C25" s="32">
        <v>86082</v>
      </c>
      <c r="D25" s="31">
        <v>20484.7</v>
      </c>
      <c r="E25" s="31"/>
      <c r="F25" s="31"/>
      <c r="G25" s="31"/>
      <c r="H25" s="31"/>
      <c r="I25" s="32">
        <v>153.69999999999999</v>
      </c>
      <c r="J25" s="29">
        <v>163.20000000000002</v>
      </c>
      <c r="K25" s="32">
        <v>0.24398178269355889</v>
      </c>
      <c r="L25" s="32">
        <f t="shared" si="1"/>
        <v>0.81327260897852971</v>
      </c>
      <c r="M25" s="29">
        <f t="shared" si="2"/>
        <v>0.70465686274509787</v>
      </c>
      <c r="N25" s="29">
        <f t="shared" si="3"/>
        <v>1.1948529411764706</v>
      </c>
      <c r="O25" s="29">
        <v>125.00000000000001</v>
      </c>
      <c r="P25" s="29">
        <v>104.00000000000001</v>
      </c>
      <c r="Q25" s="29">
        <v>114.99999999999999</v>
      </c>
      <c r="R25" s="29">
        <v>195</v>
      </c>
      <c r="S25" s="32">
        <v>6.16</v>
      </c>
      <c r="T25" s="32">
        <v>58.96</v>
      </c>
      <c r="U25" s="29">
        <v>4.24</v>
      </c>
      <c r="V25" s="59"/>
      <c r="W25" s="33">
        <v>9.4157212316437509</v>
      </c>
      <c r="X25" s="34">
        <f t="shared" si="4"/>
        <v>12279.926687914181</v>
      </c>
      <c r="Y25" s="35">
        <v>8.0832489151791496</v>
      </c>
      <c r="Z25" s="35">
        <f t="shared" si="5"/>
        <v>3239.7418030010513</v>
      </c>
      <c r="AA25" s="56">
        <f t="shared" si="6"/>
        <v>5.3229421495949234</v>
      </c>
      <c r="AB25" s="34">
        <f t="shared" si="7"/>
        <v>17244.958196998949</v>
      </c>
      <c r="AC25" s="36">
        <f t="shared" si="8"/>
        <v>2.7904028884459215</v>
      </c>
      <c r="AD25" s="34">
        <f t="shared" si="9"/>
        <v>-9040.1848849131311</v>
      </c>
      <c r="AE25" s="29" t="s">
        <v>34</v>
      </c>
      <c r="AF25" s="37">
        <f t="shared" si="10"/>
        <v>128.20982443173563</v>
      </c>
      <c r="AG25" s="39">
        <f t="shared" si="0"/>
        <v>125.00000000000001</v>
      </c>
      <c r="AH25" s="39">
        <f t="shared" si="11"/>
        <v>-3.2098244317356119</v>
      </c>
      <c r="AI25" s="39"/>
      <c r="AJ25" s="40">
        <v>30</v>
      </c>
      <c r="AK25" s="40">
        <v>21</v>
      </c>
      <c r="AL25" s="40">
        <v>0</v>
      </c>
      <c r="AM25" s="40">
        <v>0</v>
      </c>
      <c r="AN25" s="40">
        <v>104.00000000000001</v>
      </c>
    </row>
    <row r="26" spans="1:40" x14ac:dyDescent="0.25">
      <c r="A26" s="29">
        <f t="shared" si="12"/>
        <v>25</v>
      </c>
      <c r="B26" s="29" t="s">
        <v>35</v>
      </c>
      <c r="C26" s="32">
        <v>229407</v>
      </c>
      <c r="D26" s="31">
        <v>149027.21</v>
      </c>
      <c r="E26" s="31"/>
      <c r="F26" s="31"/>
      <c r="G26" s="31"/>
      <c r="H26" s="31"/>
      <c r="I26" s="32">
        <v>58.5</v>
      </c>
      <c r="J26" s="29">
        <v>74.08</v>
      </c>
      <c r="K26" s="32">
        <v>0.1623931623931624</v>
      </c>
      <c r="L26" s="32">
        <f t="shared" si="1"/>
        <v>0.76923076923076938</v>
      </c>
      <c r="M26" s="29">
        <f t="shared" si="2"/>
        <v>0.80993520518358531</v>
      </c>
      <c r="N26" s="29">
        <f t="shared" si="3"/>
        <v>0.94492440604751626</v>
      </c>
      <c r="O26" s="29">
        <v>45.000000000000007</v>
      </c>
      <c r="P26" s="29">
        <v>31.000000000000007</v>
      </c>
      <c r="Q26" s="29">
        <v>60</v>
      </c>
      <c r="R26" s="29">
        <v>70</v>
      </c>
      <c r="S26" s="32">
        <v>7.6199999999999992</v>
      </c>
      <c r="T26" s="32">
        <v>58.18</v>
      </c>
      <c r="U26" s="29">
        <v>3.94</v>
      </c>
      <c r="V26" s="59"/>
      <c r="W26" s="33">
        <v>13.2682556118968</v>
      </c>
      <c r="X26" s="34">
        <f t="shared" si="4"/>
        <v>578535.74446776637</v>
      </c>
      <c r="Y26" s="35">
        <v>11.2076457514074</v>
      </c>
      <c r="Z26" s="35">
        <f t="shared" si="5"/>
        <v>73691.721981979135</v>
      </c>
      <c r="AA26" s="56">
        <f t="shared" si="6"/>
        <v>1.0223059794483251</v>
      </c>
      <c r="AB26" s="34">
        <f t="shared" si="7"/>
        <v>75335.488018020857</v>
      </c>
      <c r="AC26" s="36">
        <f t="shared" si="8"/>
        <v>6.8507562166784997</v>
      </c>
      <c r="AD26" s="34">
        <f t="shared" si="9"/>
        <v>-504844.02248578722</v>
      </c>
      <c r="AE26" s="29" t="s">
        <v>35</v>
      </c>
      <c r="AF26" s="37">
        <f t="shared" si="10"/>
        <v>41.734574340842734</v>
      </c>
      <c r="AG26" s="39">
        <f t="shared" si="0"/>
        <v>45.000000000000007</v>
      </c>
      <c r="AH26" s="39">
        <f t="shared" si="11"/>
        <v>3.2654256591572732</v>
      </c>
      <c r="AI26" s="39"/>
      <c r="AJ26" s="40">
        <v>15</v>
      </c>
      <c r="AK26" s="40">
        <v>14</v>
      </c>
      <c r="AL26" s="40">
        <v>0</v>
      </c>
      <c r="AM26" s="40">
        <v>0</v>
      </c>
      <c r="AN26" s="40">
        <v>31.000000000000007</v>
      </c>
    </row>
    <row r="27" spans="1:40" x14ac:dyDescent="0.25">
      <c r="A27" s="29">
        <f t="shared" si="12"/>
        <v>26</v>
      </c>
      <c r="B27" s="29" t="s">
        <v>36</v>
      </c>
      <c r="C27" s="32">
        <v>194919</v>
      </c>
      <c r="D27" s="31">
        <v>1465.5</v>
      </c>
      <c r="E27" s="31"/>
      <c r="F27" s="31"/>
      <c r="G27" s="31"/>
      <c r="H27" s="31"/>
      <c r="I27" s="32">
        <v>133.30000000000001</v>
      </c>
      <c r="J27" s="29">
        <v>163.20000000000002</v>
      </c>
      <c r="K27" s="32">
        <v>0.26256564141035255</v>
      </c>
      <c r="L27" s="32">
        <f t="shared" si="1"/>
        <v>1.4140331957989496</v>
      </c>
      <c r="M27" s="29">
        <f t="shared" si="2"/>
        <v>0.69240196078431371</v>
      </c>
      <c r="N27" s="29">
        <f t="shared" si="3"/>
        <v>1.7156862745098038</v>
      </c>
      <c r="O27" s="29">
        <v>188.49062499999999</v>
      </c>
      <c r="P27" s="29">
        <v>114.99999999999999</v>
      </c>
      <c r="Q27" s="29">
        <v>113</v>
      </c>
      <c r="R27" s="29">
        <v>280</v>
      </c>
      <c r="S27" s="32">
        <v>4</v>
      </c>
      <c r="T27" s="32">
        <v>60.800000000000004</v>
      </c>
      <c r="U27" s="29">
        <v>4.22</v>
      </c>
      <c r="V27" s="59"/>
      <c r="W27" s="33">
        <v>8.16244561114795</v>
      </c>
      <c r="X27" s="34">
        <f t="shared" si="4"/>
        <v>3506.7522778037819</v>
      </c>
      <c r="Y27" s="35">
        <v>8.8150123532226807</v>
      </c>
      <c r="Z27" s="35">
        <f t="shared" si="5"/>
        <v>6734.5909580091229</v>
      </c>
      <c r="AA27" s="56">
        <f t="shared" si="6"/>
        <v>-0.78239212906358446</v>
      </c>
      <c r="AB27" s="34">
        <f t="shared" si="7"/>
        <v>-5269.0909580091229</v>
      </c>
      <c r="AC27" s="36">
        <f t="shared" si="8"/>
        <v>-0.47929246190767216</v>
      </c>
      <c r="AD27" s="34">
        <f t="shared" si="9"/>
        <v>3227.838680205341</v>
      </c>
      <c r="AE27" s="48" t="s">
        <v>36</v>
      </c>
      <c r="AF27" s="37">
        <f t="shared" si="10"/>
        <v>113.99872536862989</v>
      </c>
      <c r="AG27" s="39">
        <f t="shared" si="0"/>
        <v>188.49062499999999</v>
      </c>
      <c r="AH27" s="39">
        <f t="shared" si="11"/>
        <v>74.491899631370103</v>
      </c>
      <c r="AI27" s="39"/>
      <c r="AJ27" s="40">
        <v>30</v>
      </c>
      <c r="AK27" s="40">
        <v>21</v>
      </c>
      <c r="AL27" s="40">
        <v>1.5</v>
      </c>
      <c r="AM27" s="40">
        <v>60.900000000000006</v>
      </c>
      <c r="AN27" s="40">
        <v>114.99999999999999</v>
      </c>
    </row>
    <row r="28" spans="1:40" x14ac:dyDescent="0.25">
      <c r="A28" s="29">
        <f t="shared" si="12"/>
        <v>27</v>
      </c>
      <c r="B28" s="29" t="s">
        <v>37</v>
      </c>
      <c r="C28" s="30">
        <v>157808</v>
      </c>
      <c r="D28" s="31">
        <v>2305</v>
      </c>
      <c r="E28" s="31"/>
      <c r="F28" s="31"/>
      <c r="G28" s="31"/>
      <c r="H28" s="31"/>
      <c r="I28" s="32">
        <v>506.3</v>
      </c>
      <c r="J28" s="29">
        <v>520</v>
      </c>
      <c r="K28" s="32">
        <v>0.22141023108828756</v>
      </c>
      <c r="L28" s="32">
        <f t="shared" si="1"/>
        <v>0.8980841398380407</v>
      </c>
      <c r="M28" s="29">
        <f t="shared" si="2"/>
        <v>0.67307692307692313</v>
      </c>
      <c r="N28" s="29">
        <f t="shared" si="3"/>
        <v>0.97115384615384603</v>
      </c>
      <c r="O28" s="29">
        <v>454.7</v>
      </c>
      <c r="P28" s="29">
        <v>312</v>
      </c>
      <c r="Q28" s="29">
        <v>350</v>
      </c>
      <c r="R28" s="29">
        <v>504.99999999999994</v>
      </c>
      <c r="S28" s="32">
        <v>5.4</v>
      </c>
      <c r="T28" s="32">
        <v>50.660000000000004</v>
      </c>
      <c r="U28" s="29">
        <v>5.18</v>
      </c>
      <c r="V28" s="59"/>
      <c r="W28" s="33">
        <v>7.4936635963492897</v>
      </c>
      <c r="X28" s="34">
        <f t="shared" si="4"/>
        <v>1796.6221478203599</v>
      </c>
      <c r="Y28" s="35">
        <v>7.41180483319964</v>
      </c>
      <c r="Z28" s="35">
        <f t="shared" si="5"/>
        <v>1655.4113937408197</v>
      </c>
      <c r="AA28" s="56">
        <f t="shared" si="6"/>
        <v>0.39240312632575941</v>
      </c>
      <c r="AB28" s="34">
        <f t="shared" si="7"/>
        <v>649.58860625918032</v>
      </c>
      <c r="AC28" s="36">
        <f t="shared" si="8"/>
        <v>8.530251429551837E-2</v>
      </c>
      <c r="AD28" s="34">
        <f t="shared" si="9"/>
        <v>-141.21075407954027</v>
      </c>
      <c r="AE28" s="29" t="s">
        <v>37</v>
      </c>
      <c r="AF28" s="37">
        <f t="shared" si="10"/>
        <v>550.47589492793281</v>
      </c>
      <c r="AG28" s="39">
        <f t="shared" si="0"/>
        <v>454.7</v>
      </c>
      <c r="AH28" s="39">
        <f t="shared" si="11"/>
        <v>-95.775894927932825</v>
      </c>
      <c r="AI28" s="39"/>
      <c r="AJ28" s="40">
        <v>40</v>
      </c>
      <c r="AK28" s="40">
        <v>23</v>
      </c>
      <c r="AL28" s="40">
        <v>1.33</v>
      </c>
      <c r="AM28" s="40">
        <v>119.7</v>
      </c>
      <c r="AN28" s="40">
        <v>312</v>
      </c>
    </row>
    <row r="29" spans="1:40" x14ac:dyDescent="0.25">
      <c r="A29" s="29">
        <f t="shared" si="12"/>
        <v>28</v>
      </c>
      <c r="B29" s="29" t="s">
        <v>38</v>
      </c>
      <c r="C29" s="30">
        <v>39068</v>
      </c>
      <c r="D29" s="31">
        <v>153</v>
      </c>
      <c r="E29" s="31"/>
      <c r="F29" s="31"/>
      <c r="G29" s="31"/>
      <c r="H29" s="31"/>
      <c r="I29" s="32">
        <v>478.2</v>
      </c>
      <c r="J29" s="29">
        <v>451.20000000000005</v>
      </c>
      <c r="K29" s="32">
        <v>0.19740694270179843</v>
      </c>
      <c r="L29" s="32">
        <f t="shared" si="1"/>
        <v>0.92581869510664994</v>
      </c>
      <c r="M29" s="29">
        <f t="shared" si="2"/>
        <v>0.67819148936170204</v>
      </c>
      <c r="N29" s="29">
        <f t="shared" si="3"/>
        <v>1.1502659574468084</v>
      </c>
      <c r="O29" s="29">
        <v>442.72649999999999</v>
      </c>
      <c r="P29" s="29">
        <v>279</v>
      </c>
      <c r="Q29" s="29">
        <v>306</v>
      </c>
      <c r="R29" s="29">
        <v>519</v>
      </c>
      <c r="S29" s="32">
        <v>7.3900000000000006</v>
      </c>
      <c r="T29" s="32">
        <v>63.699999999999996</v>
      </c>
      <c r="U29" s="29">
        <v>4.21</v>
      </c>
      <c r="V29" s="59"/>
      <c r="W29" s="33">
        <v>5.9177900341687</v>
      </c>
      <c r="X29" s="34">
        <f t="shared" si="4"/>
        <v>371.58960546368519</v>
      </c>
      <c r="Y29" s="35">
        <v>5.1888667081423696</v>
      </c>
      <c r="Z29" s="35">
        <f t="shared" si="5"/>
        <v>179.26527788882598</v>
      </c>
      <c r="AA29" s="56">
        <f t="shared" si="6"/>
        <v>-0.14651625902208892</v>
      </c>
      <c r="AB29" s="34">
        <f t="shared" si="7"/>
        <v>-26.265277888825977</v>
      </c>
      <c r="AC29" s="36">
        <f t="shared" si="8"/>
        <v>1.0728476247036083</v>
      </c>
      <c r="AD29" s="34">
        <f t="shared" si="9"/>
        <v>-192.32432757485921</v>
      </c>
      <c r="AE29" s="29" t="s">
        <v>38</v>
      </c>
      <c r="AF29" s="37">
        <f t="shared" si="10"/>
        <v>417.73170153856233</v>
      </c>
      <c r="AG29" s="39">
        <f t="shared" si="0"/>
        <v>442.72649999999999</v>
      </c>
      <c r="AH29" s="39">
        <f t="shared" si="11"/>
        <v>24.994798461437654</v>
      </c>
      <c r="AI29" s="39"/>
      <c r="AJ29" s="40">
        <v>40</v>
      </c>
      <c r="AK29" s="40">
        <v>23</v>
      </c>
      <c r="AL29" s="40">
        <v>1.66</v>
      </c>
      <c r="AM29" s="40">
        <v>135.124</v>
      </c>
      <c r="AN29" s="40">
        <v>279</v>
      </c>
    </row>
    <row r="30" spans="1:40" x14ac:dyDescent="0.25">
      <c r="A30" s="29">
        <f t="shared" si="12"/>
        <v>29</v>
      </c>
      <c r="B30" s="29" t="s">
        <v>39</v>
      </c>
      <c r="C30" s="32">
        <v>106562</v>
      </c>
      <c r="D30" s="31">
        <v>864</v>
      </c>
      <c r="E30" s="31"/>
      <c r="F30" s="31"/>
      <c r="G30" s="31"/>
      <c r="H30" s="31"/>
      <c r="I30" s="32">
        <v>420.8</v>
      </c>
      <c r="J30" s="29">
        <v>398.40000000000003</v>
      </c>
      <c r="K30" s="32">
        <v>0.20698669201520911</v>
      </c>
      <c r="L30" s="32">
        <f t="shared" si="1"/>
        <v>1.0769961977186311</v>
      </c>
      <c r="M30" s="29">
        <f t="shared" si="2"/>
        <v>0.66014056224899598</v>
      </c>
      <c r="N30" s="29">
        <f t="shared" si="3"/>
        <v>1.2048192771084336</v>
      </c>
      <c r="O30" s="29">
        <v>453.2</v>
      </c>
      <c r="P30" s="29">
        <v>277</v>
      </c>
      <c r="Q30" s="29">
        <v>263</v>
      </c>
      <c r="R30" s="29">
        <v>480</v>
      </c>
      <c r="S30" s="32">
        <v>5.8100000000000005</v>
      </c>
      <c r="T30" s="32">
        <v>57.78</v>
      </c>
      <c r="U30" s="29">
        <v>2.69</v>
      </c>
      <c r="V30" s="59"/>
      <c r="W30" s="33">
        <v>6.6827020954798</v>
      </c>
      <c r="X30" s="34">
        <f t="shared" si="4"/>
        <v>798.473751999466</v>
      </c>
      <c r="Y30" s="35">
        <v>6.80495981116343</v>
      </c>
      <c r="Z30" s="35">
        <f t="shared" si="5"/>
        <v>902.31150635001757</v>
      </c>
      <c r="AA30" s="56">
        <f t="shared" si="6"/>
        <v>-4.2459290478288628E-2</v>
      </c>
      <c r="AB30" s="34">
        <f t="shared" si="7"/>
        <v>-38.311506350017567</v>
      </c>
      <c r="AC30" s="36">
        <f t="shared" si="8"/>
        <v>-0.11507971872218554</v>
      </c>
      <c r="AD30" s="34">
        <f t="shared" si="9"/>
        <v>103.83775435055156</v>
      </c>
      <c r="AE30" s="29" t="s">
        <v>39</v>
      </c>
      <c r="AF30" s="37">
        <f t="shared" si="10"/>
        <v>404.87724567360755</v>
      </c>
      <c r="AG30" s="39">
        <f t="shared" si="0"/>
        <v>453.2</v>
      </c>
      <c r="AH30" s="39">
        <f t="shared" si="11"/>
        <v>48.322754326392442</v>
      </c>
      <c r="AI30" s="39"/>
      <c r="AJ30" s="40">
        <v>30</v>
      </c>
      <c r="AK30" s="40">
        <v>21</v>
      </c>
      <c r="AL30" s="40">
        <v>2</v>
      </c>
      <c r="AM30" s="40">
        <v>149.6</v>
      </c>
      <c r="AN30" s="40">
        <v>277</v>
      </c>
    </row>
    <row r="31" spans="1:40" x14ac:dyDescent="0.25">
      <c r="A31" s="29">
        <f t="shared" si="12"/>
        <v>30</v>
      </c>
      <c r="B31" s="29" t="s">
        <v>40</v>
      </c>
      <c r="C31" s="30">
        <v>420893</v>
      </c>
      <c r="D31" s="31">
        <v>42306</v>
      </c>
      <c r="E31" s="31"/>
      <c r="F31" s="31"/>
      <c r="G31" s="31"/>
      <c r="H31" s="31"/>
      <c r="I31" s="32">
        <v>416.9</v>
      </c>
      <c r="J31" s="29">
        <v>408</v>
      </c>
      <c r="K31" s="32">
        <v>0.23602782441832576</v>
      </c>
      <c r="L31" s="32">
        <f t="shared" si="1"/>
        <v>0.70653933797073643</v>
      </c>
      <c r="M31" s="29">
        <f t="shared" si="2"/>
        <v>0.71078431372549022</v>
      </c>
      <c r="N31" s="29">
        <f t="shared" si="3"/>
        <v>0.95343137254901944</v>
      </c>
      <c r="O31" s="29">
        <v>294.55624999999998</v>
      </c>
      <c r="P31" s="29">
        <v>235</v>
      </c>
      <c r="Q31" s="29">
        <v>290</v>
      </c>
      <c r="R31" s="29">
        <v>388.99999999999994</v>
      </c>
      <c r="S31" s="32">
        <v>12.219999999999999</v>
      </c>
      <c r="T31" s="32">
        <v>59.309999999999995</v>
      </c>
      <c r="U31" s="29">
        <v>2.91</v>
      </c>
      <c r="V31" s="59"/>
      <c r="W31" s="33">
        <v>9.9838151470885208</v>
      </c>
      <c r="X31" s="34">
        <f t="shared" si="4"/>
        <v>21672.84009503117</v>
      </c>
      <c r="Y31" s="35">
        <v>9.4470993796382103</v>
      </c>
      <c r="Z31" s="35">
        <f t="shared" si="5"/>
        <v>12671.357109788956</v>
      </c>
      <c r="AA31" s="56">
        <f t="shared" si="6"/>
        <v>2.3387110499251498</v>
      </c>
      <c r="AB31" s="34">
        <f t="shared" si="7"/>
        <v>29634.642890211042</v>
      </c>
      <c r="AC31" s="36">
        <f t="shared" si="8"/>
        <v>0.7103803410518934</v>
      </c>
      <c r="AD31" s="34">
        <f t="shared" si="9"/>
        <v>-9001.4829852422135</v>
      </c>
      <c r="AE31" s="29" t="s">
        <v>40</v>
      </c>
      <c r="AF31" s="37">
        <f t="shared" si="10"/>
        <v>504.68180969718259</v>
      </c>
      <c r="AG31" s="39">
        <f t="shared" si="0"/>
        <v>294.55624999999998</v>
      </c>
      <c r="AH31" s="39">
        <f t="shared" si="11"/>
        <v>-210.12555969718261</v>
      </c>
      <c r="AI31" s="39"/>
      <c r="AJ31" s="40">
        <v>30</v>
      </c>
      <c r="AK31" s="40">
        <v>21</v>
      </c>
      <c r="AL31" s="40">
        <v>0.5</v>
      </c>
      <c r="AM31" s="40">
        <v>38</v>
      </c>
      <c r="AN31" s="40">
        <v>235</v>
      </c>
    </row>
    <row r="32" spans="1:40" x14ac:dyDescent="0.25">
      <c r="A32" s="29">
        <f t="shared" si="12"/>
        <v>31</v>
      </c>
      <c r="B32" s="29" t="s">
        <v>41</v>
      </c>
      <c r="C32" s="32">
        <v>106772</v>
      </c>
      <c r="D32" s="31">
        <v>5583</v>
      </c>
      <c r="E32" s="31"/>
      <c r="F32" s="31"/>
      <c r="G32" s="31"/>
      <c r="H32" s="31"/>
      <c r="I32" s="32">
        <v>490.3</v>
      </c>
      <c r="J32" s="29">
        <v>403.20000000000005</v>
      </c>
      <c r="K32" s="32">
        <v>0.22679991841729552</v>
      </c>
      <c r="L32" s="32">
        <f t="shared" si="1"/>
        <v>0.76565368141953905</v>
      </c>
      <c r="M32" s="29">
        <f t="shared" si="2"/>
        <v>0.63740079365079361</v>
      </c>
      <c r="N32" s="29">
        <f t="shared" si="3"/>
        <v>1.1359126984126984</v>
      </c>
      <c r="O32" s="29">
        <v>375.4</v>
      </c>
      <c r="P32" s="29">
        <v>273</v>
      </c>
      <c r="Q32" s="29">
        <v>257</v>
      </c>
      <c r="R32" s="29">
        <v>458</v>
      </c>
      <c r="S32" s="32">
        <v>6.82</v>
      </c>
      <c r="T32" s="32">
        <v>58.510000000000005</v>
      </c>
      <c r="U32" s="29">
        <v>2.58</v>
      </c>
      <c r="V32" s="59"/>
      <c r="W32" s="33">
        <v>7.5433994637691404</v>
      </c>
      <c r="X32" s="34">
        <f t="shared" si="4"/>
        <v>1888.2381240316913</v>
      </c>
      <c r="Y32" s="35">
        <v>6.7105607361194002</v>
      </c>
      <c r="Z32" s="35">
        <f t="shared" si="5"/>
        <v>821.03089207476319</v>
      </c>
      <c r="AA32" s="56">
        <f t="shared" si="6"/>
        <v>5.7999877396715682</v>
      </c>
      <c r="AB32" s="34">
        <f t="shared" si="7"/>
        <v>4761.969107925237</v>
      </c>
      <c r="AC32" s="36">
        <f t="shared" si="8"/>
        <v>1.2998380965423504</v>
      </c>
      <c r="AD32" s="34">
        <f t="shared" si="9"/>
        <v>-1067.2072319569281</v>
      </c>
      <c r="AE32" s="29" t="s">
        <v>41</v>
      </c>
      <c r="AF32" s="37">
        <f t="shared" si="10"/>
        <v>502.45972081900288</v>
      </c>
      <c r="AG32" s="39">
        <f t="shared" si="0"/>
        <v>375.4</v>
      </c>
      <c r="AH32" s="39">
        <f t="shared" si="11"/>
        <v>-127.05972081900291</v>
      </c>
      <c r="AI32" s="39"/>
      <c r="AJ32" s="40">
        <v>60</v>
      </c>
      <c r="AK32" s="40">
        <v>27</v>
      </c>
      <c r="AL32" s="40">
        <v>1</v>
      </c>
      <c r="AM32" s="40">
        <v>75.400000000000006</v>
      </c>
      <c r="AN32" s="40">
        <v>273</v>
      </c>
    </row>
    <row r="33" spans="1:40" x14ac:dyDescent="0.25">
      <c r="A33" s="29">
        <f t="shared" si="12"/>
        <v>32</v>
      </c>
      <c r="B33" s="29" t="s">
        <v>42</v>
      </c>
      <c r="C33" s="32">
        <v>98940</v>
      </c>
      <c r="D33" s="31">
        <v>326</v>
      </c>
      <c r="E33" s="31"/>
      <c r="F33" s="31"/>
      <c r="G33" s="31"/>
      <c r="H33" s="31"/>
      <c r="I33" s="32">
        <v>450.1</v>
      </c>
      <c r="J33" s="29">
        <v>428.8</v>
      </c>
      <c r="K33" s="32">
        <v>0.21861808487002887</v>
      </c>
      <c r="L33" s="32">
        <f t="shared" si="1"/>
        <v>0.95066818484781157</v>
      </c>
      <c r="M33" s="29">
        <f t="shared" si="2"/>
        <v>0.67397388059701491</v>
      </c>
      <c r="N33" s="29">
        <f t="shared" si="3"/>
        <v>1.3316231343283582</v>
      </c>
      <c r="O33" s="29">
        <v>427.89575000000002</v>
      </c>
      <c r="P33" s="29">
        <v>270</v>
      </c>
      <c r="Q33" s="29">
        <v>289</v>
      </c>
      <c r="R33" s="29">
        <v>571</v>
      </c>
      <c r="S33" s="32">
        <v>5.63</v>
      </c>
      <c r="T33" s="32">
        <v>59.2</v>
      </c>
      <c r="U33" s="29">
        <v>3.71</v>
      </c>
      <c r="V33" s="59"/>
      <c r="W33" s="33">
        <v>6.7554019849779197</v>
      </c>
      <c r="X33" s="34">
        <f t="shared" si="4"/>
        <v>858.6848589335533</v>
      </c>
      <c r="Y33" s="35">
        <v>6.4809183159858099</v>
      </c>
      <c r="Z33" s="35">
        <f t="shared" si="5"/>
        <v>652.56993660252067</v>
      </c>
      <c r="AA33" s="56">
        <f t="shared" si="6"/>
        <v>-0.50043668622361603</v>
      </c>
      <c r="AB33" s="34">
        <f t="shared" si="7"/>
        <v>-326.56993660252067</v>
      </c>
      <c r="AC33" s="36">
        <f t="shared" si="8"/>
        <v>0.31585108471917994</v>
      </c>
      <c r="AD33" s="34">
        <f t="shared" si="9"/>
        <v>-206.11492233103263</v>
      </c>
      <c r="AE33" s="29" t="s">
        <v>42</v>
      </c>
      <c r="AF33" s="37">
        <f t="shared" si="10"/>
        <v>437.08548349138158</v>
      </c>
      <c r="AG33" s="39">
        <f t="shared" si="0"/>
        <v>427.89575000000002</v>
      </c>
      <c r="AH33" s="39">
        <f t="shared" si="11"/>
        <v>-9.1897334913815598</v>
      </c>
      <c r="AI33" s="39"/>
      <c r="AJ33" s="40">
        <v>40</v>
      </c>
      <c r="AK33" s="40">
        <v>23</v>
      </c>
      <c r="AL33" s="40">
        <v>1.66</v>
      </c>
      <c r="AM33" s="40">
        <v>130.47599999999997</v>
      </c>
      <c r="AN33" s="40">
        <v>270</v>
      </c>
    </row>
    <row r="34" spans="1:40" x14ac:dyDescent="0.25">
      <c r="A34" s="29">
        <f t="shared" si="12"/>
        <v>33</v>
      </c>
      <c r="B34" s="29" t="s">
        <v>43</v>
      </c>
      <c r="C34" s="32">
        <v>98403</v>
      </c>
      <c r="D34" s="31">
        <v>268</v>
      </c>
      <c r="E34" s="31"/>
      <c r="F34" s="31"/>
      <c r="G34" s="31"/>
      <c r="H34" s="31"/>
      <c r="I34" s="32">
        <v>329.4</v>
      </c>
      <c r="J34" s="29">
        <v>331.20000000000005</v>
      </c>
      <c r="K34" s="32">
        <v>0.23922282938676381</v>
      </c>
      <c r="L34" s="32">
        <f t="shared" si="1"/>
        <v>0.84752580449301773</v>
      </c>
      <c r="M34" s="29">
        <f t="shared" si="2"/>
        <v>0.65217391304347805</v>
      </c>
      <c r="N34" s="29">
        <f t="shared" si="3"/>
        <v>1.3768115942028984</v>
      </c>
      <c r="O34" s="29">
        <v>279.17500000000001</v>
      </c>
      <c r="P34" s="29">
        <v>192</v>
      </c>
      <c r="Q34" s="29">
        <v>215.99999999999997</v>
      </c>
      <c r="R34" s="29">
        <v>456</v>
      </c>
      <c r="S34" s="32">
        <v>6.9700000000000006</v>
      </c>
      <c r="T34" s="32">
        <v>65.599999999999994</v>
      </c>
      <c r="U34" s="29">
        <v>3.13</v>
      </c>
      <c r="V34" s="59"/>
      <c r="W34" s="33">
        <v>7.6601762248130498</v>
      </c>
      <c r="X34" s="34">
        <f t="shared" si="4"/>
        <v>2122.1313678323786</v>
      </c>
      <c r="Y34" s="35">
        <v>6.8565036239132997</v>
      </c>
      <c r="Z34" s="35">
        <f t="shared" si="5"/>
        <v>950.03955817635961</v>
      </c>
      <c r="AA34" s="56">
        <f t="shared" si="6"/>
        <v>-0.71790648326851025</v>
      </c>
      <c r="AB34" s="34">
        <f t="shared" si="7"/>
        <v>-682.03955817635961</v>
      </c>
      <c r="AC34" s="36">
        <f t="shared" si="8"/>
        <v>1.2337294795449338</v>
      </c>
      <c r="AD34" s="34">
        <f t="shared" si="9"/>
        <v>-1172.091809656019</v>
      </c>
      <c r="AE34" s="29" t="s">
        <v>43</v>
      </c>
      <c r="AF34" s="37">
        <f t="shared" si="10"/>
        <v>307.56081969687267</v>
      </c>
      <c r="AG34" s="39">
        <f t="shared" ref="AG34:AG65" si="13">O34</f>
        <v>279.17500000000001</v>
      </c>
      <c r="AH34" s="39">
        <f t="shared" si="11"/>
        <v>-28.385819696872659</v>
      </c>
      <c r="AI34" s="39"/>
      <c r="AJ34" s="40">
        <v>30</v>
      </c>
      <c r="AK34" s="40">
        <v>21</v>
      </c>
      <c r="AL34" s="40">
        <v>1</v>
      </c>
      <c r="AM34" s="40">
        <v>66.400000000000006</v>
      </c>
      <c r="AN34" s="40">
        <v>192</v>
      </c>
    </row>
    <row r="35" spans="1:40" x14ac:dyDescent="0.25">
      <c r="A35" s="29">
        <f t="shared" si="12"/>
        <v>34</v>
      </c>
      <c r="B35" s="29" t="s">
        <v>44</v>
      </c>
      <c r="C35" s="30">
        <v>1199629</v>
      </c>
      <c r="D35" s="31">
        <v>14501</v>
      </c>
      <c r="E35" s="31"/>
      <c r="F35" s="31"/>
      <c r="G35" s="31"/>
      <c r="H35" s="31"/>
      <c r="I35" s="32">
        <v>434.4</v>
      </c>
      <c r="J35" s="29">
        <v>409.6</v>
      </c>
      <c r="K35" s="32">
        <v>0.22651933701657462</v>
      </c>
      <c r="L35" s="32">
        <f t="shared" si="1"/>
        <v>1.0278084714548803</v>
      </c>
      <c r="M35" s="29">
        <f t="shared" si="2"/>
        <v>0.6640625</v>
      </c>
      <c r="N35" s="29">
        <f t="shared" si="3"/>
        <v>1.0498046874999998</v>
      </c>
      <c r="O35" s="29">
        <v>446.48</v>
      </c>
      <c r="P35" s="29">
        <v>301</v>
      </c>
      <c r="Q35" s="29">
        <v>272</v>
      </c>
      <c r="R35" s="29">
        <v>429.99999999999994</v>
      </c>
      <c r="S35" s="32">
        <v>6.15</v>
      </c>
      <c r="T35" s="32">
        <v>47.56</v>
      </c>
      <c r="U35" s="29">
        <v>5.34</v>
      </c>
      <c r="V35" s="59"/>
      <c r="W35" s="33">
        <v>9.6698805635228098</v>
      </c>
      <c r="X35" s="34">
        <f t="shared" si="4"/>
        <v>15833.457818152319</v>
      </c>
      <c r="Y35" s="35">
        <v>10.7663057166406</v>
      </c>
      <c r="Z35" s="35">
        <f t="shared" si="5"/>
        <v>47396.597226728074</v>
      </c>
      <c r="AA35" s="56">
        <f t="shared" si="6"/>
        <v>-0.69404976625995973</v>
      </c>
      <c r="AB35" s="34">
        <f t="shared" si="7"/>
        <v>-32895.597226728074</v>
      </c>
      <c r="AC35" s="36">
        <f t="shared" si="8"/>
        <v>-0.66593682364135098</v>
      </c>
      <c r="AD35" s="34">
        <f t="shared" si="9"/>
        <v>31563.139408575757</v>
      </c>
      <c r="AE35" s="40" t="s">
        <v>44</v>
      </c>
      <c r="AF35" s="37">
        <f t="shared" si="10"/>
        <v>581.62276392194724</v>
      </c>
      <c r="AG35" s="39">
        <f t="shared" si="13"/>
        <v>446.48</v>
      </c>
      <c r="AH35" s="39">
        <f t="shared" si="11"/>
        <v>-135.14276392194722</v>
      </c>
      <c r="AI35" s="39"/>
      <c r="AJ35" s="40">
        <v>24</v>
      </c>
      <c r="AK35" s="40">
        <v>18.600000000000001</v>
      </c>
      <c r="AL35" s="40">
        <v>1.6</v>
      </c>
      <c r="AM35" s="40">
        <v>121.92000000000002</v>
      </c>
      <c r="AN35" s="40">
        <v>301</v>
      </c>
    </row>
    <row r="36" spans="1:40" x14ac:dyDescent="0.25">
      <c r="A36" s="29">
        <f t="shared" si="12"/>
        <v>35</v>
      </c>
      <c r="B36" s="29" t="s">
        <v>45</v>
      </c>
      <c r="C36" s="32">
        <v>123205</v>
      </c>
      <c r="D36" s="31">
        <v>2466</v>
      </c>
      <c r="E36" s="31"/>
      <c r="F36" s="31"/>
      <c r="G36" s="31"/>
      <c r="H36" s="31"/>
      <c r="I36" s="32">
        <v>208.3</v>
      </c>
      <c r="J36" s="29">
        <v>235.20000000000002</v>
      </c>
      <c r="K36" s="32">
        <v>0.29044647143542968</v>
      </c>
      <c r="L36" s="32">
        <f t="shared" si="1"/>
        <v>1.1549897983677389</v>
      </c>
      <c r="M36" s="29">
        <f t="shared" si="2"/>
        <v>0.6590136054421768</v>
      </c>
      <c r="N36" s="29">
        <f t="shared" si="3"/>
        <v>1.4030612244897958</v>
      </c>
      <c r="O36" s="29">
        <v>240.58437499999999</v>
      </c>
      <c r="P36" s="29">
        <v>146</v>
      </c>
      <c r="Q36" s="29">
        <v>155</v>
      </c>
      <c r="R36" s="29">
        <v>330</v>
      </c>
      <c r="S36" s="32">
        <v>6.8</v>
      </c>
      <c r="T36" s="32">
        <v>65.64</v>
      </c>
      <c r="U36" s="29">
        <v>3.26</v>
      </c>
      <c r="V36" s="59"/>
      <c r="W36" s="33">
        <v>7.5987927086331997</v>
      </c>
      <c r="X36" s="34">
        <f t="shared" si="4"/>
        <v>1995.784946102581</v>
      </c>
      <c r="Y36" s="35">
        <v>7.8453117490190101</v>
      </c>
      <c r="Z36" s="35">
        <f t="shared" si="5"/>
        <v>2553.7336634253852</v>
      </c>
      <c r="AA36" s="56">
        <f t="shared" si="6"/>
        <v>-3.435505616028333E-2</v>
      </c>
      <c r="AB36" s="34">
        <f t="shared" si="7"/>
        <v>-87.733663425385203</v>
      </c>
      <c r="AC36" s="36">
        <f t="shared" si="8"/>
        <v>-0.21848351897997617</v>
      </c>
      <c r="AD36" s="34">
        <f t="shared" si="9"/>
        <v>557.94871732280421</v>
      </c>
      <c r="AE36" s="29" t="s">
        <v>45</v>
      </c>
      <c r="AF36" s="37">
        <f t="shared" si="10"/>
        <v>193.77071134770921</v>
      </c>
      <c r="AG36" s="39">
        <f t="shared" si="13"/>
        <v>240.58437499999999</v>
      </c>
      <c r="AH36" s="39">
        <f t="shared" si="11"/>
        <v>46.813663652290785</v>
      </c>
      <c r="AI36" s="39"/>
      <c r="AJ36" s="40">
        <v>30</v>
      </c>
      <c r="AK36" s="40">
        <v>21</v>
      </c>
      <c r="AL36" s="40">
        <v>1.5</v>
      </c>
      <c r="AM36" s="40">
        <v>81.150000000000006</v>
      </c>
      <c r="AN36" s="40">
        <v>146</v>
      </c>
    </row>
    <row r="37" spans="1:40" x14ac:dyDescent="0.25">
      <c r="A37" s="29">
        <f t="shared" si="12"/>
        <v>36</v>
      </c>
      <c r="B37" s="29" t="s">
        <v>46</v>
      </c>
      <c r="C37" s="32">
        <v>87574</v>
      </c>
      <c r="D37" s="31">
        <v>21832.300000000003</v>
      </c>
      <c r="E37" s="31"/>
      <c r="F37" s="31"/>
      <c r="G37" s="31"/>
      <c r="H37" s="31"/>
      <c r="I37" s="32">
        <v>109</v>
      </c>
      <c r="J37" s="29">
        <v>111.84000000000002</v>
      </c>
      <c r="K37" s="32">
        <v>0.16697247706422016</v>
      </c>
      <c r="L37" s="32">
        <f t="shared" si="1"/>
        <v>1.2844036697247707</v>
      </c>
      <c r="M37" s="29">
        <f t="shared" si="2"/>
        <v>0.70636623748211724</v>
      </c>
      <c r="N37" s="29">
        <f t="shared" si="3"/>
        <v>3.3172389127324746</v>
      </c>
      <c r="O37" s="29">
        <v>140</v>
      </c>
      <c r="P37" s="29">
        <v>117</v>
      </c>
      <c r="Q37" s="29">
        <v>79</v>
      </c>
      <c r="R37" s="29">
        <v>371</v>
      </c>
      <c r="S37" s="32">
        <v>3.62</v>
      </c>
      <c r="T37" s="32">
        <v>55.740000000000009</v>
      </c>
      <c r="U37" s="29">
        <v>6.35</v>
      </c>
      <c r="V37" s="59"/>
      <c r="W37" s="33">
        <v>8.6549090086898808</v>
      </c>
      <c r="X37" s="34">
        <f t="shared" si="4"/>
        <v>5738.2468090163538</v>
      </c>
      <c r="Y37" s="35">
        <v>8.2232510671813106</v>
      </c>
      <c r="Z37" s="35">
        <f t="shared" si="5"/>
        <v>3726.5981306931835</v>
      </c>
      <c r="AA37" s="56">
        <f t="shared" si="6"/>
        <v>4.8585066686380225</v>
      </c>
      <c r="AB37" s="34">
        <f t="shared" si="7"/>
        <v>18105.70186930682</v>
      </c>
      <c r="AC37" s="36">
        <f t="shared" si="8"/>
        <v>0.53980832055775874</v>
      </c>
      <c r="AD37" s="34">
        <f t="shared" si="9"/>
        <v>-2011.6486783231703</v>
      </c>
      <c r="AE37" s="29" t="s">
        <v>46</v>
      </c>
      <c r="AF37" s="37">
        <f t="shared" si="10"/>
        <v>74.839972639447183</v>
      </c>
      <c r="AG37" s="39">
        <f t="shared" si="13"/>
        <v>140</v>
      </c>
      <c r="AH37" s="39">
        <f t="shared" si="11"/>
        <v>65.160027360552817</v>
      </c>
      <c r="AI37" s="39"/>
      <c r="AJ37" s="40">
        <v>60</v>
      </c>
      <c r="AK37" s="40">
        <v>23</v>
      </c>
      <c r="AL37" s="40">
        <v>0</v>
      </c>
      <c r="AM37" s="40">
        <v>0</v>
      </c>
      <c r="AN37" s="40">
        <v>117</v>
      </c>
    </row>
    <row r="38" spans="1:40" x14ac:dyDescent="0.25">
      <c r="A38" s="29">
        <f t="shared" si="12"/>
        <v>37</v>
      </c>
      <c r="B38" s="29" t="s">
        <v>47</v>
      </c>
      <c r="C38" s="32">
        <v>83570</v>
      </c>
      <c r="D38" s="31">
        <v>6120.1</v>
      </c>
      <c r="E38" s="31"/>
      <c r="F38" s="31"/>
      <c r="G38" s="31"/>
      <c r="H38" s="31"/>
      <c r="I38" s="32">
        <v>76.400000000000006</v>
      </c>
      <c r="J38" s="29">
        <v>80</v>
      </c>
      <c r="K38" s="32">
        <v>0.15837696335078533</v>
      </c>
      <c r="L38" s="32">
        <f t="shared" si="1"/>
        <v>1.7974476439790572</v>
      </c>
      <c r="M38" s="29">
        <f t="shared" si="2"/>
        <v>0.77500000000000013</v>
      </c>
      <c r="N38" s="29">
        <f t="shared" si="3"/>
        <v>1.625</v>
      </c>
      <c r="O38" s="29">
        <v>137.32499999999999</v>
      </c>
      <c r="P38" s="29">
        <v>92</v>
      </c>
      <c r="Q38" s="29">
        <v>62.000000000000007</v>
      </c>
      <c r="R38" s="29">
        <v>130</v>
      </c>
      <c r="S38" s="32">
        <v>5.65</v>
      </c>
      <c r="T38" s="32">
        <v>58.06</v>
      </c>
      <c r="U38" s="29">
        <v>5.08</v>
      </c>
      <c r="V38" s="59"/>
      <c r="W38" s="33">
        <v>8.5382379563339992</v>
      </c>
      <c r="X38" s="34">
        <f t="shared" si="4"/>
        <v>5106.3388379095713</v>
      </c>
      <c r="Y38" s="35">
        <v>9.0854613912605693</v>
      </c>
      <c r="Z38" s="35">
        <f t="shared" si="5"/>
        <v>8826.037081908582</v>
      </c>
      <c r="AA38" s="56">
        <f t="shared" si="6"/>
        <v>-0.30658573681444784</v>
      </c>
      <c r="AB38" s="34">
        <f t="shared" si="7"/>
        <v>-2705.9370819085816</v>
      </c>
      <c r="AC38" s="36">
        <f t="shared" si="8"/>
        <v>-0.42144602492363947</v>
      </c>
      <c r="AD38" s="34">
        <f t="shared" si="9"/>
        <v>3719.6982439990106</v>
      </c>
      <c r="AE38" s="29" t="s">
        <v>47</v>
      </c>
      <c r="AF38" s="37">
        <f t="shared" si="10"/>
        <v>49.8475594319547</v>
      </c>
      <c r="AG38" s="39">
        <f t="shared" si="13"/>
        <v>137.32499999999999</v>
      </c>
      <c r="AH38" s="39">
        <f t="shared" si="11"/>
        <v>87.477440568045296</v>
      </c>
      <c r="AI38" s="39"/>
      <c r="AJ38" s="40">
        <v>30</v>
      </c>
      <c r="AK38" s="40">
        <v>21</v>
      </c>
      <c r="AL38" s="40">
        <v>1</v>
      </c>
      <c r="AM38" s="40">
        <v>25</v>
      </c>
      <c r="AN38" s="40">
        <v>92</v>
      </c>
    </row>
    <row r="39" spans="1:40" x14ac:dyDescent="0.25">
      <c r="A39" s="29">
        <f t="shared" si="12"/>
        <v>38</v>
      </c>
      <c r="B39" s="29" t="s">
        <v>48</v>
      </c>
      <c r="C39" s="32">
        <v>88296</v>
      </c>
      <c r="D39" s="31">
        <v>487</v>
      </c>
      <c r="E39" s="31"/>
      <c r="F39" s="31"/>
      <c r="G39" s="31"/>
      <c r="H39" s="31"/>
      <c r="I39" s="32">
        <v>312.8</v>
      </c>
      <c r="J39" s="29">
        <v>283.2</v>
      </c>
      <c r="K39" s="32">
        <v>0.18222506393861893</v>
      </c>
      <c r="L39" s="32">
        <f t="shared" si="1"/>
        <v>1.3404731457800509</v>
      </c>
      <c r="M39" s="29">
        <f t="shared" si="2"/>
        <v>0.64265536723163841</v>
      </c>
      <c r="N39" s="29">
        <f t="shared" si="3"/>
        <v>1.3418079096045201</v>
      </c>
      <c r="O39" s="29">
        <v>419.29999999999995</v>
      </c>
      <c r="P39" s="29">
        <v>206</v>
      </c>
      <c r="Q39" s="29">
        <v>182</v>
      </c>
      <c r="R39" s="29">
        <v>380.00000000000006</v>
      </c>
      <c r="S39" s="32">
        <v>7.7099999999999991</v>
      </c>
      <c r="T39" s="32">
        <v>66.56</v>
      </c>
      <c r="U39" s="29">
        <v>3.19</v>
      </c>
      <c r="V39" s="59"/>
      <c r="W39" s="33">
        <v>6.4004724735980103</v>
      </c>
      <c r="X39" s="34">
        <f t="shared" si="4"/>
        <v>602.12946094847621</v>
      </c>
      <c r="Y39" s="35">
        <v>6.8563887482459496</v>
      </c>
      <c r="Z39" s="35">
        <f t="shared" si="5"/>
        <v>949.93042801642503</v>
      </c>
      <c r="AA39" s="56">
        <f t="shared" si="6"/>
        <v>-0.4873308764127941</v>
      </c>
      <c r="AB39" s="34">
        <f t="shared" si="7"/>
        <v>-462.93042801642503</v>
      </c>
      <c r="AC39" s="36">
        <f t="shared" si="8"/>
        <v>-0.36613309439324021</v>
      </c>
      <c r="AD39" s="34">
        <f t="shared" si="9"/>
        <v>347.80096706794882</v>
      </c>
      <c r="AE39" s="29" t="s">
        <v>48</v>
      </c>
      <c r="AF39" s="37">
        <f t="shared" si="10"/>
        <v>266.4820086146193</v>
      </c>
      <c r="AG39" s="39">
        <f t="shared" si="13"/>
        <v>419.29999999999995</v>
      </c>
      <c r="AH39" s="39">
        <f t="shared" si="11"/>
        <v>152.81799138538065</v>
      </c>
      <c r="AI39" s="39"/>
      <c r="AJ39" s="40">
        <v>30</v>
      </c>
      <c r="AK39" s="40">
        <v>21</v>
      </c>
      <c r="AL39" s="40">
        <v>3</v>
      </c>
      <c r="AM39" s="40">
        <v>181.2</v>
      </c>
      <c r="AN39" s="40">
        <v>206</v>
      </c>
    </row>
    <row r="40" spans="1:40" x14ac:dyDescent="0.25">
      <c r="A40" s="29">
        <f t="shared" si="12"/>
        <v>39</v>
      </c>
      <c r="B40" s="29" t="s">
        <v>49</v>
      </c>
      <c r="C40" s="32">
        <v>85128</v>
      </c>
      <c r="D40" s="31">
        <v>9916.85</v>
      </c>
      <c r="E40" s="31">
        <v>90.6</v>
      </c>
      <c r="F40" s="31">
        <v>132</v>
      </c>
      <c r="G40" s="31">
        <f>F40/E40</f>
        <v>1.4569536423841061</v>
      </c>
      <c r="H40" s="31">
        <v>8.9125499999999995</v>
      </c>
      <c r="I40" s="32">
        <v>90.6</v>
      </c>
      <c r="J40" s="29">
        <v>100.48</v>
      </c>
      <c r="K40" s="32">
        <v>0.16445916114790288</v>
      </c>
      <c r="L40" s="32">
        <f t="shared" si="1"/>
        <v>1.754828918322296</v>
      </c>
      <c r="M40" s="29">
        <f t="shared" si="2"/>
        <v>0.78622611464968151</v>
      </c>
      <c r="N40" s="29">
        <f t="shared" si="3"/>
        <v>1.1246019108280254</v>
      </c>
      <c r="O40" s="29">
        <v>158.98750000000001</v>
      </c>
      <c r="P40" s="29">
        <v>111</v>
      </c>
      <c r="Q40" s="29">
        <v>79</v>
      </c>
      <c r="R40" s="29">
        <v>113</v>
      </c>
      <c r="S40" s="32">
        <v>10.64</v>
      </c>
      <c r="T40" s="32">
        <v>66.819999999999993</v>
      </c>
      <c r="U40" s="29">
        <v>2.0299999999999998</v>
      </c>
      <c r="V40" s="59"/>
      <c r="W40" s="33">
        <v>8.4377537999355106</v>
      </c>
      <c r="X40" s="34">
        <f t="shared" si="4"/>
        <v>4618.1699918059821</v>
      </c>
      <c r="Y40" s="35">
        <v>9.0936923189100405</v>
      </c>
      <c r="Z40" s="35">
        <f t="shared" si="5"/>
        <v>8898.9833504598082</v>
      </c>
      <c r="AA40" s="56">
        <f t="shared" si="6"/>
        <v>0.11438010494621267</v>
      </c>
      <c r="AB40" s="34">
        <f t="shared" si="7"/>
        <v>1017.8666495401922</v>
      </c>
      <c r="AC40" s="36">
        <f t="shared" si="8"/>
        <v>-0.48104521494948493</v>
      </c>
      <c r="AD40" s="34">
        <f t="shared" si="9"/>
        <v>4280.8133586538261</v>
      </c>
      <c r="AE40" s="29" t="s">
        <v>49</v>
      </c>
      <c r="AF40" s="37">
        <f t="shared" si="10"/>
        <v>62.495578328429545</v>
      </c>
      <c r="AG40" s="39">
        <f t="shared" si="13"/>
        <v>158.98750000000001</v>
      </c>
      <c r="AH40" s="39">
        <f t="shared" si="11"/>
        <v>96.491921671570466</v>
      </c>
      <c r="AI40" s="39"/>
      <c r="AJ40" s="40">
        <v>30</v>
      </c>
      <c r="AK40" s="40">
        <v>21</v>
      </c>
      <c r="AL40" s="40">
        <v>1</v>
      </c>
      <c r="AM40" s="40">
        <v>28.8</v>
      </c>
      <c r="AN40" s="40">
        <v>111</v>
      </c>
    </row>
    <row r="41" spans="1:40" x14ac:dyDescent="0.25">
      <c r="A41" s="29">
        <f t="shared" si="12"/>
        <v>40</v>
      </c>
      <c r="B41" s="29" t="s">
        <v>50</v>
      </c>
      <c r="C41" s="32">
        <v>86075</v>
      </c>
      <c r="D41" s="31">
        <v>514</v>
      </c>
      <c r="E41" s="31"/>
      <c r="F41" s="31"/>
      <c r="G41" s="31"/>
      <c r="H41" s="31">
        <f>EXP(H40)</f>
        <v>7424.5696322165304</v>
      </c>
      <c r="I41" s="32">
        <v>183.5</v>
      </c>
      <c r="J41" s="29">
        <v>180.8</v>
      </c>
      <c r="K41" s="32">
        <v>0.25231607629427794</v>
      </c>
      <c r="L41" s="32">
        <f t="shared" si="1"/>
        <v>1.7276055858310626</v>
      </c>
      <c r="M41" s="29">
        <f t="shared" si="2"/>
        <v>0.6913716814159292</v>
      </c>
      <c r="N41" s="29">
        <f t="shared" si="3"/>
        <v>1.415929203539823</v>
      </c>
      <c r="O41" s="29">
        <v>317.015625</v>
      </c>
      <c r="P41" s="29">
        <v>183</v>
      </c>
      <c r="Q41" s="29">
        <v>125.00000000000001</v>
      </c>
      <c r="R41" s="29">
        <v>256</v>
      </c>
      <c r="S41" s="32">
        <v>4.0999999999999996</v>
      </c>
      <c r="T41" s="32">
        <v>51.68</v>
      </c>
      <c r="U41" s="29">
        <v>5.55</v>
      </c>
      <c r="V41" s="59"/>
      <c r="W41" s="33">
        <v>6.3942561689835697</v>
      </c>
      <c r="X41" s="38">
        <f t="shared" si="4"/>
        <v>598.39805060943934</v>
      </c>
      <c r="Y41" s="35">
        <v>7.7874536821097902</v>
      </c>
      <c r="Z41" s="35">
        <f t="shared" si="5"/>
        <v>2410.1726962437206</v>
      </c>
      <c r="AA41" s="56">
        <f t="shared" si="6"/>
        <v>-0.7867372737227194</v>
      </c>
      <c r="AB41" s="34">
        <f t="shared" si="7"/>
        <v>-1896.1726962437206</v>
      </c>
      <c r="AC41" s="36">
        <f t="shared" si="8"/>
        <v>-0.75171984499614941</v>
      </c>
      <c r="AD41" s="34">
        <f t="shared" si="9"/>
        <v>1811.7746456342811</v>
      </c>
      <c r="AE41" s="29" t="s">
        <v>50</v>
      </c>
      <c r="AF41" s="37">
        <f t="shared" si="10"/>
        <v>159.36308901071649</v>
      </c>
      <c r="AG41" s="39">
        <f t="shared" si="13"/>
        <v>317.015625</v>
      </c>
      <c r="AH41" s="39">
        <f t="shared" si="11"/>
        <v>157.65253598928351</v>
      </c>
      <c r="AI41" s="39"/>
      <c r="AJ41" s="40">
        <v>60</v>
      </c>
      <c r="AK41" s="40">
        <v>23</v>
      </c>
      <c r="AL41" s="40">
        <v>2.5</v>
      </c>
      <c r="AM41" s="40">
        <v>109.75</v>
      </c>
      <c r="AN41" s="40">
        <v>183</v>
      </c>
    </row>
    <row r="42" spans="1:40" x14ac:dyDescent="0.25">
      <c r="A42" s="29">
        <f t="shared" si="12"/>
        <v>41</v>
      </c>
      <c r="B42" s="29" t="s">
        <v>51</v>
      </c>
      <c r="C42" s="32">
        <v>85828</v>
      </c>
      <c r="D42" s="31">
        <v>425</v>
      </c>
      <c r="E42" s="31"/>
      <c r="F42" s="31"/>
      <c r="G42" s="31"/>
      <c r="H42" s="31"/>
      <c r="I42" s="32">
        <v>442</v>
      </c>
      <c r="J42" s="29">
        <v>385.6</v>
      </c>
      <c r="K42" s="32">
        <v>0.198868778280543</v>
      </c>
      <c r="L42" s="32">
        <f t="shared" si="1"/>
        <v>1.0260180995475112</v>
      </c>
      <c r="M42" s="29">
        <f t="shared" si="2"/>
        <v>0.66908713692946054</v>
      </c>
      <c r="N42" s="29">
        <f t="shared" si="3"/>
        <v>1.2240663900414936</v>
      </c>
      <c r="O42" s="29">
        <v>453.5</v>
      </c>
      <c r="P42" s="29">
        <v>272</v>
      </c>
      <c r="Q42" s="29">
        <v>258</v>
      </c>
      <c r="R42" s="29">
        <v>472</v>
      </c>
      <c r="S42" s="32">
        <v>4.8900000000000006</v>
      </c>
      <c r="T42" s="32">
        <v>58.16</v>
      </c>
      <c r="U42" s="29">
        <v>4.12</v>
      </c>
      <c r="V42" s="59"/>
      <c r="W42" s="33">
        <v>6.4025181034549501</v>
      </c>
      <c r="X42" s="38">
        <f t="shared" si="4"/>
        <v>603.36245564695389</v>
      </c>
      <c r="Y42" s="35">
        <v>6.2148931983531597</v>
      </c>
      <c r="Z42" s="35">
        <f t="shared" si="5"/>
        <v>500.14257028790792</v>
      </c>
      <c r="AA42" s="56">
        <f t="shared" si="6"/>
        <v>-0.15024230039976794</v>
      </c>
      <c r="AB42" s="34">
        <f t="shared" si="7"/>
        <v>-75.142570287907915</v>
      </c>
      <c r="AC42" s="36">
        <f t="shared" si="8"/>
        <v>0.2063809231428296</v>
      </c>
      <c r="AD42" s="34">
        <f t="shared" si="9"/>
        <v>-103.21988535904597</v>
      </c>
      <c r="AE42" s="29" t="s">
        <v>51</v>
      </c>
      <c r="AF42" s="37">
        <f t="shared" si="10"/>
        <v>407.88573471076961</v>
      </c>
      <c r="AG42" s="39">
        <f t="shared" si="13"/>
        <v>453.5</v>
      </c>
      <c r="AH42" s="39">
        <f t="shared" si="11"/>
        <v>45.614265289230389</v>
      </c>
      <c r="AI42" s="39"/>
      <c r="AJ42" s="40">
        <v>30</v>
      </c>
      <c r="AK42" s="40">
        <v>21</v>
      </c>
      <c r="AL42" s="40">
        <v>2</v>
      </c>
      <c r="AM42" s="40">
        <v>146.4</v>
      </c>
      <c r="AN42" s="40">
        <v>272</v>
      </c>
    </row>
    <row r="43" spans="1:40" x14ac:dyDescent="0.25">
      <c r="A43" s="29">
        <f t="shared" si="12"/>
        <v>42</v>
      </c>
      <c r="B43" s="29" t="s">
        <v>52</v>
      </c>
      <c r="C43" s="32">
        <v>77178</v>
      </c>
      <c r="D43" s="31">
        <v>1275</v>
      </c>
      <c r="E43" s="31"/>
      <c r="F43" s="31"/>
      <c r="G43" s="31"/>
      <c r="H43" s="31"/>
      <c r="I43" s="32">
        <v>260.5</v>
      </c>
      <c r="J43" s="29">
        <v>257.60000000000002</v>
      </c>
      <c r="K43" s="32">
        <v>0.2418426103646833</v>
      </c>
      <c r="L43" s="32">
        <f t="shared" si="1"/>
        <v>1.2197096928982725</v>
      </c>
      <c r="M43" s="29">
        <f t="shared" si="2"/>
        <v>0.67934782608695643</v>
      </c>
      <c r="N43" s="29">
        <f t="shared" si="3"/>
        <v>1.6110248447204969</v>
      </c>
      <c r="O43" s="29">
        <v>317.734375</v>
      </c>
      <c r="P43" s="29">
        <v>196</v>
      </c>
      <c r="Q43" s="29">
        <v>175</v>
      </c>
      <c r="R43" s="29">
        <v>415.00000000000006</v>
      </c>
      <c r="S43" s="32">
        <v>10.84</v>
      </c>
      <c r="T43" s="32">
        <v>65.2</v>
      </c>
      <c r="U43" s="29">
        <v>2.69</v>
      </c>
      <c r="V43" s="59"/>
      <c r="W43" s="33">
        <v>7.0342888487904798</v>
      </c>
      <c r="X43" s="38">
        <f t="shared" si="4"/>
        <v>1134.8875484941013</v>
      </c>
      <c r="Y43" s="35">
        <v>7.4194699900397998</v>
      </c>
      <c r="Z43" s="35">
        <f t="shared" si="5"/>
        <v>1668.1491377448965</v>
      </c>
      <c r="AA43" s="56">
        <f t="shared" si="6"/>
        <v>-0.23567984951056531</v>
      </c>
      <c r="AB43" s="34">
        <f t="shared" si="7"/>
        <v>-393.14913774489651</v>
      </c>
      <c r="AC43" s="36">
        <f t="shared" si="8"/>
        <v>-0.31967261031090421</v>
      </c>
      <c r="AD43" s="34">
        <f t="shared" si="9"/>
        <v>533.26158925079517</v>
      </c>
      <c r="AE43" s="29" t="s">
        <v>52</v>
      </c>
      <c r="AF43" s="37">
        <f t="shared" si="10"/>
        <v>238.92671887785335</v>
      </c>
      <c r="AG43" s="39">
        <f t="shared" si="13"/>
        <v>317.734375</v>
      </c>
      <c r="AH43" s="39">
        <f t="shared" si="11"/>
        <v>78.807656122146653</v>
      </c>
      <c r="AI43" s="39"/>
      <c r="AJ43" s="40">
        <v>30</v>
      </c>
      <c r="AK43" s="40">
        <v>21</v>
      </c>
      <c r="AL43" s="40">
        <v>1.75</v>
      </c>
      <c r="AM43" s="40">
        <v>100.10000000000001</v>
      </c>
      <c r="AN43" s="40">
        <v>196</v>
      </c>
    </row>
    <row r="44" spans="1:40" x14ac:dyDescent="0.25">
      <c r="A44" s="29">
        <f t="shared" si="12"/>
        <v>43</v>
      </c>
      <c r="B44" s="29" t="s">
        <v>53</v>
      </c>
      <c r="C44" s="32">
        <v>146234</v>
      </c>
      <c r="D44" s="31">
        <v>43530.15</v>
      </c>
      <c r="E44" s="31">
        <v>59.3</v>
      </c>
      <c r="F44" s="31">
        <v>90</v>
      </c>
      <c r="G44" s="31">
        <f t="shared" ref="G44" si="14">F44/E44</f>
        <v>1.5177065767284992</v>
      </c>
      <c r="H44" s="31">
        <v>10.36018</v>
      </c>
      <c r="I44" s="32">
        <v>59.3</v>
      </c>
      <c r="J44" s="29">
        <v>56.800000000000004</v>
      </c>
      <c r="K44" s="32">
        <v>0.13322091062394606</v>
      </c>
      <c r="L44" s="32">
        <f t="shared" si="1"/>
        <v>1.7527550590219223</v>
      </c>
      <c r="M44" s="29">
        <f t="shared" si="2"/>
        <v>1.0035211267605633</v>
      </c>
      <c r="N44" s="29">
        <f t="shared" si="3"/>
        <v>2.200704225352113</v>
      </c>
      <c r="O44" s="29">
        <v>103.93837499999999</v>
      </c>
      <c r="P44" s="29">
        <v>73</v>
      </c>
      <c r="Q44" s="29">
        <v>57</v>
      </c>
      <c r="R44" s="29">
        <v>125.00000000000001</v>
      </c>
      <c r="S44" s="32">
        <v>6.7200000000000006</v>
      </c>
      <c r="T44" s="32">
        <v>58</v>
      </c>
      <c r="U44" s="29">
        <v>3.83</v>
      </c>
      <c r="V44" s="59"/>
      <c r="W44" s="33">
        <v>10.050379988146799</v>
      </c>
      <c r="X44" s="38">
        <f t="shared" si="4"/>
        <v>23164.587441881795</v>
      </c>
      <c r="Y44" s="35">
        <v>10.441875161381599</v>
      </c>
      <c r="Z44" s="35">
        <f t="shared" si="5"/>
        <v>34264.844346851336</v>
      </c>
      <c r="AA44" s="56">
        <f t="shared" si="6"/>
        <v>0.27040267743110508</v>
      </c>
      <c r="AB44" s="34">
        <f t="shared" si="7"/>
        <v>9265.3056531486654</v>
      </c>
      <c r="AC44" s="36">
        <f t="shared" si="8"/>
        <v>-0.32395468640118208</v>
      </c>
      <c r="AD44" s="34">
        <f t="shared" si="9"/>
        <v>11100.256904969541</v>
      </c>
      <c r="AE44" s="29" t="s">
        <v>53</v>
      </c>
      <c r="AF44" s="37">
        <f t="shared" si="10"/>
        <v>37.918003281508433</v>
      </c>
      <c r="AG44" s="39">
        <f t="shared" si="13"/>
        <v>103.93837499999999</v>
      </c>
      <c r="AH44" s="39">
        <f t="shared" si="11"/>
        <v>66.02037171849156</v>
      </c>
      <c r="AI44" s="39"/>
      <c r="AJ44" s="40">
        <v>20</v>
      </c>
      <c r="AK44" s="40">
        <v>17</v>
      </c>
      <c r="AL44" s="40">
        <v>0.66</v>
      </c>
      <c r="AM44" s="40">
        <v>13.596000000000002</v>
      </c>
      <c r="AN44" s="40">
        <v>73</v>
      </c>
    </row>
    <row r="45" spans="1:40" x14ac:dyDescent="0.25">
      <c r="A45" s="29">
        <f t="shared" si="12"/>
        <v>44</v>
      </c>
      <c r="B45" s="29" t="s">
        <v>54</v>
      </c>
      <c r="C45" s="32">
        <v>138718</v>
      </c>
      <c r="D45" s="31">
        <v>2450</v>
      </c>
      <c r="E45" s="31"/>
      <c r="F45" s="31"/>
      <c r="G45" s="31"/>
      <c r="H45" s="31">
        <f>EXP(H44)</f>
        <v>31576.864646625538</v>
      </c>
      <c r="I45" s="32">
        <v>268.3</v>
      </c>
      <c r="J45" s="29">
        <v>292.8</v>
      </c>
      <c r="K45" s="32">
        <v>0.24972046216921356</v>
      </c>
      <c r="L45" s="32">
        <f t="shared" si="1"/>
        <v>1.2861535594483786</v>
      </c>
      <c r="M45" s="29">
        <f t="shared" si="2"/>
        <v>0.68647540983606559</v>
      </c>
      <c r="N45" s="29">
        <f t="shared" si="3"/>
        <v>1.5368852459016393</v>
      </c>
      <c r="O45" s="29">
        <v>345.07499999999999</v>
      </c>
      <c r="P45" s="29">
        <v>205</v>
      </c>
      <c r="Q45" s="29">
        <v>201</v>
      </c>
      <c r="R45" s="29">
        <v>450</v>
      </c>
      <c r="S45" s="32">
        <v>7.91</v>
      </c>
      <c r="T45" s="32">
        <v>64.09</v>
      </c>
      <c r="U45" s="29">
        <v>3.21</v>
      </c>
      <c r="V45" s="59"/>
      <c r="W45" s="33">
        <v>7.1386257211405901</v>
      </c>
      <c r="X45" s="38">
        <f t="shared" si="4"/>
        <v>1259.6960253785751</v>
      </c>
      <c r="Y45" s="35">
        <v>7.8661919808437402</v>
      </c>
      <c r="Z45" s="35">
        <f t="shared" si="5"/>
        <v>2607.6168028896918</v>
      </c>
      <c r="AA45" s="56">
        <f t="shared" si="6"/>
        <v>-6.0444771913965682E-2</v>
      </c>
      <c r="AB45" s="34">
        <f t="shared" si="7"/>
        <v>-157.61680288969183</v>
      </c>
      <c r="AC45" s="36">
        <f t="shared" si="8"/>
        <v>-0.51691674022708656</v>
      </c>
      <c r="AD45" s="34">
        <f t="shared" si="9"/>
        <v>1347.9207775111167</v>
      </c>
      <c r="AE45" s="29" t="s">
        <v>54</v>
      </c>
      <c r="AF45" s="37">
        <f t="shared" si="10"/>
        <v>257.83532163930943</v>
      </c>
      <c r="AG45" s="39">
        <f t="shared" si="13"/>
        <v>345.07499999999999</v>
      </c>
      <c r="AH45" s="39">
        <f t="shared" si="11"/>
        <v>87.239678360690561</v>
      </c>
      <c r="AI45" s="39"/>
      <c r="AJ45" s="40">
        <v>40</v>
      </c>
      <c r="AK45" s="40">
        <v>23</v>
      </c>
      <c r="AL45" s="40">
        <v>2</v>
      </c>
      <c r="AM45" s="40">
        <v>123.2</v>
      </c>
      <c r="AN45" s="40">
        <v>205</v>
      </c>
    </row>
    <row r="46" spans="1:40" x14ac:dyDescent="0.25">
      <c r="A46" s="29">
        <f t="shared" si="12"/>
        <v>45</v>
      </c>
      <c r="B46" s="29" t="s">
        <v>55</v>
      </c>
      <c r="C46" s="32">
        <v>301416</v>
      </c>
      <c r="D46" s="31">
        <v>41687.35</v>
      </c>
      <c r="E46" s="31">
        <v>96.4</v>
      </c>
      <c r="F46" s="31">
        <v>110.6</v>
      </c>
      <c r="G46" s="31">
        <f>F46/E46</f>
        <v>1.1473029045643153</v>
      </c>
      <c r="H46" s="31">
        <v>10.476139999999999</v>
      </c>
      <c r="I46" s="32">
        <v>96.4</v>
      </c>
      <c r="J46" s="28">
        <v>104.64000000000001</v>
      </c>
      <c r="K46" s="32">
        <v>0.19813278008298754</v>
      </c>
      <c r="L46" s="32">
        <f t="shared" si="1"/>
        <v>1.32204356846473</v>
      </c>
      <c r="M46" s="29">
        <f t="shared" si="2"/>
        <v>0.71674311926605494</v>
      </c>
      <c r="N46" s="29">
        <f t="shared" si="3"/>
        <v>1.5577217125382261</v>
      </c>
      <c r="O46" s="29">
        <v>127.44499999999999</v>
      </c>
      <c r="P46" s="29">
        <v>92</v>
      </c>
      <c r="Q46" s="29">
        <v>75</v>
      </c>
      <c r="R46" s="29">
        <v>163</v>
      </c>
      <c r="S46" s="32">
        <v>4.57</v>
      </c>
      <c r="T46" s="32">
        <v>54.679999999999993</v>
      </c>
      <c r="U46" s="29">
        <v>5.47</v>
      </c>
      <c r="V46" s="59"/>
      <c r="W46" s="33">
        <v>10.1581315394147</v>
      </c>
      <c r="X46" s="38">
        <f t="shared" si="4"/>
        <v>25800.045627469131</v>
      </c>
      <c r="Y46" s="35">
        <v>10.424203352360699</v>
      </c>
      <c r="Z46" s="35">
        <f t="shared" si="5"/>
        <v>33664.641516160751</v>
      </c>
      <c r="AA46" s="56">
        <f t="shared" si="6"/>
        <v>0.23831260701195753</v>
      </c>
      <c r="AB46" s="34">
        <f t="shared" si="7"/>
        <v>8022.7084838392475</v>
      </c>
      <c r="AC46" s="36">
        <f t="shared" si="8"/>
        <v>-0.23361591077440141</v>
      </c>
      <c r="AD46" s="34">
        <f t="shared" si="9"/>
        <v>7864.5958886916196</v>
      </c>
      <c r="AE46" s="29" t="s">
        <v>55</v>
      </c>
      <c r="AF46" s="37">
        <f t="shared" si="10"/>
        <v>78.791813654038151</v>
      </c>
      <c r="AG46" s="39">
        <f t="shared" si="13"/>
        <v>127.44499999999999</v>
      </c>
      <c r="AH46" s="39">
        <f t="shared" si="11"/>
        <v>48.653186345961842</v>
      </c>
      <c r="AI46" s="39"/>
      <c r="AJ46" s="40">
        <v>24</v>
      </c>
      <c r="AK46" s="40">
        <v>18.600000000000001</v>
      </c>
      <c r="AL46" s="40">
        <v>0.6</v>
      </c>
      <c r="AM46" s="40">
        <v>17.760000000000002</v>
      </c>
      <c r="AN46" s="40">
        <v>92</v>
      </c>
    </row>
    <row r="47" spans="1:40" x14ac:dyDescent="0.25">
      <c r="A47" s="29">
        <f t="shared" si="12"/>
        <v>46</v>
      </c>
      <c r="B47" s="29" t="s">
        <v>56</v>
      </c>
      <c r="C47" s="32">
        <v>443247</v>
      </c>
      <c r="D47" s="31">
        <v>441609.26</v>
      </c>
      <c r="E47" s="31"/>
      <c r="F47" s="31"/>
      <c r="G47" s="31"/>
      <c r="H47" s="31">
        <f>EXP(H46)</f>
        <v>35459.270253893017</v>
      </c>
      <c r="I47" s="32">
        <v>61.2</v>
      </c>
      <c r="J47" s="29">
        <v>64.160000000000011</v>
      </c>
      <c r="K47" s="32">
        <v>0.15032679738562091</v>
      </c>
      <c r="L47" s="32">
        <f t="shared" si="1"/>
        <v>0.85947712418300648</v>
      </c>
      <c r="M47" s="29">
        <f t="shared" si="2"/>
        <v>0.7948877805486283</v>
      </c>
      <c r="N47" s="29">
        <f t="shared" si="3"/>
        <v>1.091022443890274</v>
      </c>
      <c r="O47" s="29">
        <v>52.6</v>
      </c>
      <c r="P47" s="29">
        <v>79</v>
      </c>
      <c r="Q47" s="29">
        <v>51</v>
      </c>
      <c r="R47" s="29">
        <v>70</v>
      </c>
      <c r="S47" s="32">
        <v>7.29</v>
      </c>
      <c r="T47" s="32">
        <v>54.04</v>
      </c>
      <c r="U47" s="29">
        <v>4.05</v>
      </c>
      <c r="V47" s="59"/>
      <c r="W47" s="33">
        <v>13.6764490860403</v>
      </c>
      <c r="X47" s="38">
        <f t="shared" si="4"/>
        <v>870174.53551122022</v>
      </c>
      <c r="Y47" s="35">
        <v>12.2307769036846</v>
      </c>
      <c r="Z47" s="35">
        <f t="shared" si="5"/>
        <v>205002.38735453217</v>
      </c>
      <c r="AA47" s="56">
        <f t="shared" si="6"/>
        <v>1.1541664255659556</v>
      </c>
      <c r="AB47" s="34">
        <f t="shared" si="7"/>
        <v>236606.87264546784</v>
      </c>
      <c r="AC47" s="36">
        <f t="shared" si="8"/>
        <v>3.2447043994972411</v>
      </c>
      <c r="AD47" s="34">
        <f t="shared" si="9"/>
        <v>-665172.14815668808</v>
      </c>
      <c r="AE47" s="29" t="s">
        <v>56</v>
      </c>
      <c r="AF47" s="37">
        <f t="shared" si="10"/>
        <v>46.739537636839906</v>
      </c>
      <c r="AG47" s="39">
        <f t="shared" si="13"/>
        <v>52.6</v>
      </c>
      <c r="AH47" s="39">
        <f t="shared" si="11"/>
        <v>5.8604623631600958</v>
      </c>
      <c r="AI47" s="39"/>
      <c r="AJ47" s="40">
        <v>12</v>
      </c>
      <c r="AK47" s="40">
        <v>11.6</v>
      </c>
      <c r="AL47" s="40">
        <v>0</v>
      </c>
      <c r="AM47" s="40">
        <v>0</v>
      </c>
      <c r="AN47" s="40">
        <v>41</v>
      </c>
    </row>
    <row r="48" spans="1:40" x14ac:dyDescent="0.25">
      <c r="A48" s="29">
        <f t="shared" si="12"/>
        <v>47</v>
      </c>
      <c r="B48" s="29" t="s">
        <v>57</v>
      </c>
      <c r="C48" s="32">
        <v>330574</v>
      </c>
      <c r="D48" s="31">
        <v>93134.82</v>
      </c>
      <c r="E48" s="31"/>
      <c r="F48" s="31"/>
      <c r="G48" s="31"/>
      <c r="H48" s="31"/>
      <c r="I48" s="32">
        <v>109.3</v>
      </c>
      <c r="J48" s="29">
        <v>112.96</v>
      </c>
      <c r="K48" s="32">
        <v>0.20585544373284539</v>
      </c>
      <c r="L48" s="32">
        <f t="shared" si="1"/>
        <v>0.70448307410795974</v>
      </c>
      <c r="M48" s="29">
        <f t="shared" si="2"/>
        <v>0.77018413597733715</v>
      </c>
      <c r="N48" s="29">
        <f t="shared" si="3"/>
        <v>1.2216713881019832</v>
      </c>
      <c r="O48" s="29">
        <v>77</v>
      </c>
      <c r="P48" s="29">
        <v>56</v>
      </c>
      <c r="Q48" s="29">
        <v>87</v>
      </c>
      <c r="R48" s="29">
        <v>138</v>
      </c>
      <c r="S48" s="32">
        <v>5.65</v>
      </c>
      <c r="T48" s="32">
        <v>57.720000000000006</v>
      </c>
      <c r="U48" s="29">
        <v>3.92</v>
      </c>
      <c r="V48" s="59"/>
      <c r="W48" s="33">
        <v>12.1543471405326</v>
      </c>
      <c r="X48" s="38">
        <f t="shared" si="4"/>
        <v>189917.89772811026</v>
      </c>
      <c r="Y48" s="35">
        <v>10.4134178267811</v>
      </c>
      <c r="Z48" s="35">
        <f t="shared" si="5"/>
        <v>33303.501706158786</v>
      </c>
      <c r="AA48" s="56">
        <f t="shared" si="6"/>
        <v>1.7965473667526279</v>
      </c>
      <c r="AB48" s="34">
        <f t="shared" si="7"/>
        <v>59831.318293841221</v>
      </c>
      <c r="AC48" s="36">
        <f t="shared" si="8"/>
        <v>4.7026405032053704</v>
      </c>
      <c r="AD48" s="34">
        <f t="shared" si="9"/>
        <v>-156614.39602195146</v>
      </c>
      <c r="AE48" s="29" t="s">
        <v>57</v>
      </c>
      <c r="AF48" s="37">
        <f t="shared" si="10"/>
        <v>93.449297693459442</v>
      </c>
      <c r="AG48" s="39">
        <f t="shared" si="13"/>
        <v>77</v>
      </c>
      <c r="AH48" s="39">
        <f t="shared" si="11"/>
        <v>-16.449297693459442</v>
      </c>
      <c r="AI48" s="39"/>
      <c r="AJ48" s="40">
        <v>30</v>
      </c>
      <c r="AK48" s="40">
        <v>21</v>
      </c>
      <c r="AL48" s="40">
        <v>0</v>
      </c>
      <c r="AM48" s="40">
        <v>0</v>
      </c>
      <c r="AN48" s="40">
        <v>56</v>
      </c>
    </row>
    <row r="49" spans="1:40" x14ac:dyDescent="0.25">
      <c r="A49" s="29">
        <f t="shared" si="12"/>
        <v>48</v>
      </c>
      <c r="B49" s="29" t="s">
        <v>58</v>
      </c>
      <c r="C49" s="32">
        <v>85963</v>
      </c>
      <c r="D49" s="31">
        <v>43659.649999999994</v>
      </c>
      <c r="E49" s="31"/>
      <c r="F49" s="31"/>
      <c r="G49" s="31"/>
      <c r="H49" s="31"/>
      <c r="I49" s="32">
        <v>78.099999999999994</v>
      </c>
      <c r="J49" s="29">
        <v>98.240000000000009</v>
      </c>
      <c r="K49" s="32">
        <v>0.15877080665813062</v>
      </c>
      <c r="L49" s="32">
        <f t="shared" si="1"/>
        <v>1.3956466069142126</v>
      </c>
      <c r="M49" s="29">
        <f t="shared" si="2"/>
        <v>0.77361563517915299</v>
      </c>
      <c r="N49" s="29">
        <f t="shared" si="3"/>
        <v>3.2064332247556999</v>
      </c>
      <c r="O49" s="29">
        <v>109</v>
      </c>
      <c r="P49" s="29">
        <v>82</v>
      </c>
      <c r="Q49" s="29">
        <v>76</v>
      </c>
      <c r="R49" s="29">
        <v>315</v>
      </c>
      <c r="S49" s="32">
        <v>5.07</v>
      </c>
      <c r="T49" s="32">
        <v>57.14</v>
      </c>
      <c r="U49" s="29">
        <v>3.89</v>
      </c>
      <c r="V49" s="59"/>
      <c r="W49" s="33">
        <v>9.3317994373712594</v>
      </c>
      <c r="X49" s="38">
        <f t="shared" si="4"/>
        <v>11291.431439506254</v>
      </c>
      <c r="Y49" s="35">
        <v>9.01950852643877</v>
      </c>
      <c r="Z49" s="35">
        <f t="shared" si="5"/>
        <v>8262.715177130658</v>
      </c>
      <c r="AA49" s="56">
        <f t="shared" si="6"/>
        <v>4.2839350097459619</v>
      </c>
      <c r="AB49" s="34">
        <f t="shared" si="7"/>
        <v>35396.934822869334</v>
      </c>
      <c r="AC49" s="36">
        <f t="shared" si="8"/>
        <v>0.36655218017902913</v>
      </c>
      <c r="AD49" s="34">
        <f t="shared" si="9"/>
        <v>-3028.7162623755958</v>
      </c>
      <c r="AE49" s="29" t="s">
        <v>58</v>
      </c>
      <c r="AF49" s="37">
        <f t="shared" si="10"/>
        <v>51.095241530208654</v>
      </c>
      <c r="AG49" s="39">
        <f t="shared" si="13"/>
        <v>109</v>
      </c>
      <c r="AH49" s="39">
        <f t="shared" si="11"/>
        <v>57.904758469791346</v>
      </c>
      <c r="AI49" s="39"/>
      <c r="AJ49" s="40">
        <v>60</v>
      </c>
      <c r="AK49" s="40">
        <v>27</v>
      </c>
      <c r="AL49" s="40">
        <v>0</v>
      </c>
      <c r="AM49" s="40">
        <v>0</v>
      </c>
      <c r="AN49" s="40">
        <v>82</v>
      </c>
    </row>
    <row r="50" spans="1:40" x14ac:dyDescent="0.25">
      <c r="A50" s="29">
        <f t="shared" si="12"/>
        <v>49</v>
      </c>
      <c r="B50" s="29" t="s">
        <v>59</v>
      </c>
      <c r="C50" s="32">
        <v>469017</v>
      </c>
      <c r="D50" s="31">
        <v>83597.259999999995</v>
      </c>
      <c r="E50" s="31">
        <v>151.30000000000001</v>
      </c>
      <c r="F50" s="31">
        <v>158</v>
      </c>
      <c r="G50" s="31">
        <f>F50/E50</f>
        <v>1.0442828816920027</v>
      </c>
      <c r="H50" s="31">
        <v>11.095280000000001</v>
      </c>
      <c r="I50" s="32">
        <v>151.30000000000001</v>
      </c>
      <c r="J50" s="29">
        <v>124</v>
      </c>
      <c r="K50" s="32">
        <v>0.14540647719762062</v>
      </c>
      <c r="L50" s="32">
        <f t="shared" si="1"/>
        <v>1.1434236615994711</v>
      </c>
      <c r="M50" s="29">
        <f t="shared" si="2"/>
        <v>0.86290322580645162</v>
      </c>
      <c r="N50" s="29">
        <f t="shared" si="3"/>
        <v>1.4112903225806452</v>
      </c>
      <c r="O50" s="29">
        <v>173</v>
      </c>
      <c r="P50" s="29">
        <v>146</v>
      </c>
      <c r="Q50" s="29">
        <v>107</v>
      </c>
      <c r="R50" s="29">
        <v>175</v>
      </c>
      <c r="S50" s="32">
        <v>5.1100000000000003</v>
      </c>
      <c r="T50" s="32">
        <v>45.95</v>
      </c>
      <c r="U50" s="29">
        <v>6.01</v>
      </c>
      <c r="V50" s="59"/>
      <c r="W50" s="33">
        <v>10.9423803987181</v>
      </c>
      <c r="X50" s="38">
        <f t="shared" si="4"/>
        <v>56521.727386093844</v>
      </c>
      <c r="Y50" s="35">
        <v>11.039922507272401</v>
      </c>
      <c r="Z50" s="35">
        <f t="shared" si="5"/>
        <v>62312.822814992556</v>
      </c>
      <c r="AA50" s="56">
        <f t="shared" si="6"/>
        <v>0.34157395257475598</v>
      </c>
      <c r="AB50" s="34">
        <f t="shared" si="7"/>
        <v>21284.437185007439</v>
      </c>
      <c r="AC50" s="36">
        <f t="shared" si="8"/>
        <v>-9.2935854408209645E-2</v>
      </c>
      <c r="AD50" s="34">
        <f t="shared" si="9"/>
        <v>5791.0954288987123</v>
      </c>
      <c r="AE50" s="29" t="s">
        <v>59</v>
      </c>
      <c r="AF50" s="37">
        <f t="shared" si="10"/>
        <v>136.13437569007615</v>
      </c>
      <c r="AG50" s="39">
        <f t="shared" si="13"/>
        <v>173</v>
      </c>
      <c r="AH50" s="39">
        <f t="shared" si="11"/>
        <v>36.865624309923845</v>
      </c>
      <c r="AI50" s="39"/>
      <c r="AJ50" s="40">
        <v>60</v>
      </c>
      <c r="AK50" s="40">
        <v>27</v>
      </c>
      <c r="AL50" s="40">
        <v>1</v>
      </c>
      <c r="AM50" s="40">
        <v>33.25</v>
      </c>
      <c r="AN50" s="40">
        <v>146</v>
      </c>
    </row>
    <row r="51" spans="1:40" x14ac:dyDescent="0.25">
      <c r="A51" s="29">
        <f t="shared" si="12"/>
        <v>50</v>
      </c>
      <c r="B51" s="29" t="s">
        <v>60</v>
      </c>
      <c r="C51" s="32">
        <v>8278251</v>
      </c>
      <c r="D51" s="31">
        <v>693230.06</v>
      </c>
      <c r="E51" s="31"/>
      <c r="F51" s="31"/>
      <c r="G51" s="31"/>
      <c r="H51" s="31">
        <f>EXP(H50)</f>
        <v>65859.568227842188</v>
      </c>
      <c r="I51" s="32">
        <v>268.5</v>
      </c>
      <c r="J51" s="29">
        <v>267.2</v>
      </c>
      <c r="K51" s="32">
        <v>0.23277467411545624</v>
      </c>
      <c r="L51" s="32">
        <f t="shared" si="1"/>
        <v>0.757846834264432</v>
      </c>
      <c r="M51" s="29">
        <f t="shared" si="2"/>
        <v>0.70359281437125765</v>
      </c>
      <c r="N51" s="29">
        <f t="shared" si="3"/>
        <v>0.98053892215568872</v>
      </c>
      <c r="O51" s="29">
        <v>203.481875</v>
      </c>
      <c r="P51" s="29">
        <v>163</v>
      </c>
      <c r="Q51" s="29">
        <v>188.00000000000003</v>
      </c>
      <c r="R51" s="29">
        <v>262</v>
      </c>
      <c r="S51" s="32">
        <v>12.04</v>
      </c>
      <c r="T51" s="32">
        <v>61.07</v>
      </c>
      <c r="U51" s="29">
        <v>4.07</v>
      </c>
      <c r="V51" s="59"/>
      <c r="W51" s="33">
        <v>13.6679554901184</v>
      </c>
      <c r="X51" s="38">
        <f t="shared" si="4"/>
        <v>862814.92365388875</v>
      </c>
      <c r="Y51" s="35">
        <v>14.059047260913299</v>
      </c>
      <c r="Z51" s="35">
        <f t="shared" si="5"/>
        <v>1275753.1408838858</v>
      </c>
      <c r="AA51" s="56">
        <f t="shared" si="6"/>
        <v>-0.45661112813744958</v>
      </c>
      <c r="AB51" s="34">
        <f t="shared" si="7"/>
        <v>-582523.08088388573</v>
      </c>
      <c r="AC51" s="36">
        <f t="shared" si="8"/>
        <v>-0.32368191305717592</v>
      </c>
      <c r="AD51" s="34">
        <f t="shared" si="9"/>
        <v>412938.21722999704</v>
      </c>
      <c r="AE51" s="29" t="s">
        <v>60</v>
      </c>
      <c r="AF51" s="37">
        <f t="shared" si="10"/>
        <v>397.03046017601929</v>
      </c>
      <c r="AG51" s="39">
        <f t="shared" si="13"/>
        <v>203.481875</v>
      </c>
      <c r="AH51" s="39">
        <f t="shared" si="11"/>
        <v>-193.54858517601929</v>
      </c>
      <c r="AI51" s="39"/>
      <c r="AJ51" s="40">
        <v>17.14</v>
      </c>
      <c r="AK51" s="40">
        <v>15.3</v>
      </c>
      <c r="AL51" s="40">
        <v>0.43</v>
      </c>
      <c r="AM51" s="40">
        <v>25.111999999999998</v>
      </c>
      <c r="AN51" s="40">
        <v>163</v>
      </c>
    </row>
    <row r="52" spans="1:40" x14ac:dyDescent="0.25">
      <c r="A52" s="29">
        <f t="shared" si="12"/>
        <v>51</v>
      </c>
      <c r="B52" s="29" t="s">
        <v>61</v>
      </c>
      <c r="C52" s="32">
        <v>185543</v>
      </c>
      <c r="D52" s="31">
        <v>18746</v>
      </c>
      <c r="E52" s="31">
        <v>151.30000000000001</v>
      </c>
      <c r="F52" s="31">
        <v>161.80000000000001</v>
      </c>
      <c r="G52" s="31">
        <f>F52/E52</f>
        <v>1.069398545935228</v>
      </c>
      <c r="H52" s="31">
        <v>11.027100000000001</v>
      </c>
      <c r="I52" s="32">
        <v>223.1</v>
      </c>
      <c r="J52" s="29">
        <v>216</v>
      </c>
      <c r="K52" s="32">
        <v>0.22277005826983418</v>
      </c>
      <c r="L52" s="32">
        <f t="shared" si="1"/>
        <v>1.2535298072613179</v>
      </c>
      <c r="M52" s="29">
        <f t="shared" si="2"/>
        <v>0.65740740740740744</v>
      </c>
      <c r="N52" s="29">
        <f t="shared" si="3"/>
        <v>0.94907407407407407</v>
      </c>
      <c r="O52" s="29">
        <v>279.66250000000002</v>
      </c>
      <c r="P52" s="29">
        <v>149</v>
      </c>
      <c r="Q52" s="29">
        <v>142</v>
      </c>
      <c r="R52" s="29">
        <v>205</v>
      </c>
      <c r="S52" s="32">
        <v>6.52</v>
      </c>
      <c r="T52" s="32">
        <v>59.75</v>
      </c>
      <c r="U52" s="29">
        <v>3.83</v>
      </c>
      <c r="V52" s="59"/>
      <c r="W52" s="33">
        <v>8.0305291777676295</v>
      </c>
      <c r="X52" s="38">
        <f t="shared" si="4"/>
        <v>3073.3676008379121</v>
      </c>
      <c r="Y52" s="35">
        <v>8.5647123346393403</v>
      </c>
      <c r="Z52" s="35">
        <f t="shared" si="5"/>
        <v>5243.3313789080776</v>
      </c>
      <c r="AA52" s="56">
        <f t="shared" si="6"/>
        <v>2.5752079442104323</v>
      </c>
      <c r="AB52" s="34">
        <f t="shared" si="7"/>
        <v>13502.668621091922</v>
      </c>
      <c r="AC52" s="36">
        <f t="shared" si="8"/>
        <v>-0.4138521144780401</v>
      </c>
      <c r="AD52" s="34">
        <f t="shared" si="9"/>
        <v>2169.9637780701655</v>
      </c>
      <c r="AE52" s="29" t="s">
        <v>61</v>
      </c>
      <c r="AF52" s="37">
        <f t="shared" si="10"/>
        <v>207.93256197486781</v>
      </c>
      <c r="AG52" s="39">
        <f t="shared" si="13"/>
        <v>279.66250000000002</v>
      </c>
      <c r="AH52" s="39">
        <f t="shared" si="11"/>
        <v>71.729938025132213</v>
      </c>
      <c r="AI52" s="39"/>
      <c r="AJ52" s="40">
        <v>60</v>
      </c>
      <c r="AK52" s="40">
        <v>27</v>
      </c>
      <c r="AL52" s="40">
        <v>2</v>
      </c>
      <c r="AM52" s="40">
        <v>101</v>
      </c>
      <c r="AN52" s="40">
        <v>149</v>
      </c>
    </row>
    <row r="53" spans="1:40" x14ac:dyDescent="0.25">
      <c r="A53" s="29">
        <f t="shared" si="12"/>
        <v>52</v>
      </c>
      <c r="B53" s="29" t="s">
        <v>62</v>
      </c>
      <c r="C53" s="32">
        <v>89684</v>
      </c>
      <c r="D53" s="31">
        <v>658</v>
      </c>
      <c r="E53" s="31"/>
      <c r="F53" s="31"/>
      <c r="G53" s="31"/>
      <c r="H53" s="31">
        <f>EXP(H52)</f>
        <v>61518.917000408321</v>
      </c>
      <c r="I53" s="32">
        <v>347.3</v>
      </c>
      <c r="J53" s="29">
        <v>337.6</v>
      </c>
      <c r="K53" s="32">
        <v>0.23495536999712063</v>
      </c>
      <c r="L53" s="32">
        <f t="shared" si="1"/>
        <v>1.0533400518283906</v>
      </c>
      <c r="M53" s="29">
        <f t="shared" si="2"/>
        <v>0.64573459715639803</v>
      </c>
      <c r="N53" s="29">
        <f t="shared" si="3"/>
        <v>1.1877962085308056</v>
      </c>
      <c r="O53" s="29">
        <v>365.82500000000005</v>
      </c>
      <c r="P53" s="29">
        <v>208.00000000000003</v>
      </c>
      <c r="Q53" s="29">
        <v>217.99999999999997</v>
      </c>
      <c r="R53" s="29">
        <v>401</v>
      </c>
      <c r="S53" s="32">
        <v>8.9600000000000009</v>
      </c>
      <c r="T53" s="32">
        <v>65.67</v>
      </c>
      <c r="U53" s="29">
        <v>2.34</v>
      </c>
      <c r="V53" s="59"/>
      <c r="W53" s="33">
        <v>6.9307501876482798</v>
      </c>
      <c r="X53" s="38">
        <f t="shared" si="4"/>
        <v>1023.261329768902</v>
      </c>
      <c r="Y53" s="35">
        <v>6.9324171412508502</v>
      </c>
      <c r="Z53" s="35">
        <f t="shared" si="5"/>
        <v>1024.968481404906</v>
      </c>
      <c r="AA53" s="56">
        <f t="shared" si="6"/>
        <v>-0.35802903997780389</v>
      </c>
      <c r="AB53" s="34">
        <f t="shared" si="7"/>
        <v>-366.96848140490602</v>
      </c>
      <c r="AC53" s="36">
        <f t="shared" si="8"/>
        <v>-1.6655650070956968E-3</v>
      </c>
      <c r="AD53" s="34">
        <f t="shared" si="9"/>
        <v>1.7071516360040278</v>
      </c>
      <c r="AE53" s="29" t="s">
        <v>62</v>
      </c>
      <c r="AF53" s="37">
        <f t="shared" si="10"/>
        <v>329.87317708521726</v>
      </c>
      <c r="AG53" s="39">
        <f t="shared" si="13"/>
        <v>365.82500000000005</v>
      </c>
      <c r="AH53" s="39">
        <f t="shared" si="11"/>
        <v>35.951822914782781</v>
      </c>
      <c r="AI53" s="39"/>
      <c r="AJ53" s="40">
        <v>30</v>
      </c>
      <c r="AK53" s="40">
        <v>21</v>
      </c>
      <c r="AL53" s="40">
        <v>2</v>
      </c>
      <c r="AM53" s="40">
        <v>134.4</v>
      </c>
      <c r="AN53" s="40">
        <v>208.00000000000003</v>
      </c>
    </row>
    <row r="54" spans="1:40" x14ac:dyDescent="0.25">
      <c r="A54" s="29">
        <f t="shared" si="12"/>
        <v>53</v>
      </c>
      <c r="B54" s="29" t="s">
        <v>63</v>
      </c>
      <c r="C54" s="32">
        <v>394269</v>
      </c>
      <c r="D54" s="31">
        <v>502555.45999999996</v>
      </c>
      <c r="E54" s="31"/>
      <c r="F54" s="31"/>
      <c r="G54" s="31"/>
      <c r="H54" s="31"/>
      <c r="I54" s="32">
        <v>71.400000000000006</v>
      </c>
      <c r="J54" s="29">
        <v>62.08</v>
      </c>
      <c r="K54" s="32">
        <v>0.2310924369747899</v>
      </c>
      <c r="L54" s="32">
        <f t="shared" si="1"/>
        <v>1.002801120448179</v>
      </c>
      <c r="M54" s="29">
        <f t="shared" si="2"/>
        <v>1.1114690721649485</v>
      </c>
      <c r="N54" s="29">
        <f t="shared" si="3"/>
        <v>1.4658505154639176</v>
      </c>
      <c r="O54" s="29">
        <v>71.599999999999994</v>
      </c>
      <c r="P54" s="29">
        <v>53</v>
      </c>
      <c r="Q54" s="29">
        <v>69</v>
      </c>
      <c r="R54" s="29">
        <v>91</v>
      </c>
      <c r="S54" s="32">
        <v>6.98</v>
      </c>
      <c r="T54" s="32">
        <v>46.43</v>
      </c>
      <c r="U54" s="29">
        <v>5.01</v>
      </c>
      <c r="V54" s="59"/>
      <c r="W54" s="33">
        <v>12.603458096325999</v>
      </c>
      <c r="X54" s="38">
        <f t="shared" si="4"/>
        <v>297585.86861647526</v>
      </c>
      <c r="Y54" s="35">
        <v>12.296774597779301</v>
      </c>
      <c r="Z54" s="35">
        <f t="shared" si="5"/>
        <v>218988.52228754712</v>
      </c>
      <c r="AA54" s="56">
        <f t="shared" si="6"/>
        <v>1.2948940645396465</v>
      </c>
      <c r="AB54" s="34">
        <f t="shared" si="7"/>
        <v>283566.93771245284</v>
      </c>
      <c r="AC54" s="36">
        <f t="shared" si="8"/>
        <v>0.35891080275761833</v>
      </c>
      <c r="AD54" s="34">
        <f t="shared" si="9"/>
        <v>-78597.346328928135</v>
      </c>
      <c r="AE54" s="29" t="s">
        <v>63</v>
      </c>
      <c r="AF54" s="37">
        <f t="shared" si="10"/>
        <v>65.117459948914089</v>
      </c>
      <c r="AG54" s="39">
        <f t="shared" si="13"/>
        <v>71.599999999999994</v>
      </c>
      <c r="AH54" s="39">
        <f t="shared" si="11"/>
        <v>6.4825400510859055</v>
      </c>
      <c r="AI54" s="39"/>
      <c r="AJ54" s="40">
        <v>24</v>
      </c>
      <c r="AK54" s="40">
        <v>18.600000000000001</v>
      </c>
      <c r="AL54" s="40">
        <v>0</v>
      </c>
      <c r="AM54" s="40">
        <v>0</v>
      </c>
      <c r="AN54" s="40">
        <v>53</v>
      </c>
    </row>
    <row r="55" spans="1:40" x14ac:dyDescent="0.25">
      <c r="A55" s="29">
        <f t="shared" si="12"/>
        <v>54</v>
      </c>
      <c r="B55" s="29" t="s">
        <v>64</v>
      </c>
      <c r="C55" s="32">
        <v>142691</v>
      </c>
      <c r="D55" s="31">
        <v>4539.2</v>
      </c>
      <c r="E55" s="31"/>
      <c r="F55" s="31"/>
      <c r="G55" s="31"/>
      <c r="H55" s="31"/>
      <c r="I55" s="32">
        <v>177.9</v>
      </c>
      <c r="J55" s="29">
        <v>164.8</v>
      </c>
      <c r="K55" s="32">
        <v>0.26025857223159077</v>
      </c>
      <c r="L55" s="32">
        <f t="shared" si="1"/>
        <v>1.1279584738617201</v>
      </c>
      <c r="M55" s="29">
        <f t="shared" si="2"/>
        <v>0.67961165048543681</v>
      </c>
      <c r="N55" s="29">
        <f t="shared" si="3"/>
        <v>0.97087378640776689</v>
      </c>
      <c r="O55" s="29">
        <v>200.66381250000001</v>
      </c>
      <c r="P55" s="29">
        <v>120</v>
      </c>
      <c r="Q55" s="29">
        <v>112</v>
      </c>
      <c r="R55" s="29">
        <v>160</v>
      </c>
      <c r="S55" s="32">
        <v>4.26</v>
      </c>
      <c r="T55" s="32">
        <v>49.01</v>
      </c>
      <c r="U55" s="29">
        <v>6.09</v>
      </c>
      <c r="V55" s="59"/>
      <c r="W55" s="33">
        <v>8.5639221065269808</v>
      </c>
      <c r="X55" s="38">
        <f t="shared" si="4"/>
        <v>5239.1895877454863</v>
      </c>
      <c r="Y55" s="35">
        <v>8.74550887751262</v>
      </c>
      <c r="Z55" s="35">
        <f t="shared" si="5"/>
        <v>6282.4095835066719</v>
      </c>
      <c r="AA55" s="56">
        <f t="shared" si="6"/>
        <v>-0.27747467915545543</v>
      </c>
      <c r="AB55" s="34">
        <f t="shared" si="7"/>
        <v>-1743.2095835066721</v>
      </c>
      <c r="AC55" s="36">
        <f t="shared" si="8"/>
        <v>-0.16605412014205037</v>
      </c>
      <c r="AD55" s="34">
        <f t="shared" si="9"/>
        <v>1043.2199957611856</v>
      </c>
      <c r="AE55" s="29" t="s">
        <v>64</v>
      </c>
      <c r="AF55" s="37">
        <f t="shared" si="10"/>
        <v>166.28303045250055</v>
      </c>
      <c r="AG55" s="39">
        <f t="shared" si="13"/>
        <v>200.66381250000001</v>
      </c>
      <c r="AH55" s="39">
        <f t="shared" si="11"/>
        <v>34.380782047499451</v>
      </c>
      <c r="AI55" s="39"/>
      <c r="AJ55" s="40">
        <v>40</v>
      </c>
      <c r="AK55" s="40">
        <v>23</v>
      </c>
      <c r="AL55" s="40">
        <v>1.33</v>
      </c>
      <c r="AM55" s="40">
        <v>54.396999999999998</v>
      </c>
      <c r="AN55" s="40">
        <v>120</v>
      </c>
    </row>
    <row r="56" spans="1:40" x14ac:dyDescent="0.25">
      <c r="A56" s="29">
        <f t="shared" si="12"/>
        <v>55</v>
      </c>
      <c r="B56" s="29" t="s">
        <v>65</v>
      </c>
      <c r="C56" s="32">
        <v>74427</v>
      </c>
      <c r="D56" s="31">
        <v>78324.75</v>
      </c>
      <c r="E56" s="31"/>
      <c r="F56" s="31"/>
      <c r="G56" s="31"/>
      <c r="H56" s="31"/>
      <c r="I56" s="32">
        <v>211.4</v>
      </c>
      <c r="J56" s="29">
        <v>216</v>
      </c>
      <c r="K56" s="32">
        <v>0.23415326395458846</v>
      </c>
      <c r="L56" s="32">
        <f t="shared" si="1"/>
        <v>0.74266792809839166</v>
      </c>
      <c r="M56" s="29">
        <f t="shared" si="2"/>
        <v>0.68518518518518523</v>
      </c>
      <c r="N56" s="29">
        <f t="shared" si="3"/>
        <v>0.99537037037037024</v>
      </c>
      <c r="O56" s="29">
        <v>157</v>
      </c>
      <c r="P56" s="29">
        <v>136</v>
      </c>
      <c r="Q56" s="29">
        <v>148</v>
      </c>
      <c r="R56" s="29">
        <v>214.99999999999997</v>
      </c>
      <c r="S56" s="32">
        <v>7.43</v>
      </c>
      <c r="T56" s="32">
        <v>47.17</v>
      </c>
      <c r="U56" s="29">
        <v>5.14</v>
      </c>
      <c r="V56" s="59"/>
      <c r="W56" s="33">
        <v>9.6122027377044006</v>
      </c>
      <c r="X56" s="38">
        <f t="shared" si="4"/>
        <v>14946.056095644182</v>
      </c>
      <c r="Y56" s="35">
        <v>8.3608745609757307</v>
      </c>
      <c r="Z56" s="35">
        <f t="shared" si="5"/>
        <v>4276.4331329758743</v>
      </c>
      <c r="AA56" s="56">
        <f t="shared" si="6"/>
        <v>17.315438956833532</v>
      </c>
      <c r="AB56" s="34">
        <f t="shared" si="7"/>
        <v>74048.316867024128</v>
      </c>
      <c r="AC56" s="36">
        <f t="shared" si="8"/>
        <v>2.4949818296921569</v>
      </c>
      <c r="AD56" s="34">
        <f t="shared" si="9"/>
        <v>-10669.622962668309</v>
      </c>
      <c r="AE56" s="29" t="s">
        <v>65</v>
      </c>
      <c r="AF56" s="37">
        <f t="shared" si="10"/>
        <v>197.72250941125577</v>
      </c>
      <c r="AG56" s="39">
        <f t="shared" si="13"/>
        <v>157</v>
      </c>
      <c r="AH56" s="39">
        <f t="shared" si="11"/>
        <v>-40.722509411255771</v>
      </c>
      <c r="AI56" s="39"/>
      <c r="AJ56" s="40">
        <v>30</v>
      </c>
      <c r="AK56" s="40">
        <v>21</v>
      </c>
      <c r="AL56" s="40">
        <v>0</v>
      </c>
      <c r="AM56" s="40">
        <v>0</v>
      </c>
      <c r="AN56" s="40">
        <v>136</v>
      </c>
    </row>
    <row r="57" spans="1:40" x14ac:dyDescent="0.25">
      <c r="A57" s="29">
        <f t="shared" si="12"/>
        <v>56</v>
      </c>
      <c r="B57" s="29" t="s">
        <v>66</v>
      </c>
      <c r="C57" s="32">
        <v>116143</v>
      </c>
      <c r="D57" s="31">
        <v>2409</v>
      </c>
      <c r="E57" s="31"/>
      <c r="F57" s="31"/>
      <c r="G57" s="31"/>
      <c r="H57" s="31"/>
      <c r="I57" s="32">
        <v>296.5</v>
      </c>
      <c r="J57" s="29">
        <v>307.20000000000005</v>
      </c>
      <c r="K57" s="32">
        <v>0.27318718381112983</v>
      </c>
      <c r="L57" s="32">
        <f t="shared" si="1"/>
        <v>1.0357293423271501</v>
      </c>
      <c r="M57" s="29">
        <f t="shared" si="2"/>
        <v>0.64453124999999989</v>
      </c>
      <c r="N57" s="29">
        <f t="shared" si="3"/>
        <v>1.0253906249999998</v>
      </c>
      <c r="O57" s="29">
        <v>307.09375</v>
      </c>
      <c r="P57" s="29">
        <v>193</v>
      </c>
      <c r="Q57" s="29">
        <v>198</v>
      </c>
      <c r="R57" s="29">
        <v>315</v>
      </c>
      <c r="S57" s="32">
        <v>5.84</v>
      </c>
      <c r="T57" s="32">
        <v>55.84</v>
      </c>
      <c r="U57" s="29">
        <v>4.24</v>
      </c>
      <c r="V57" s="59"/>
      <c r="W57" s="33">
        <v>7.4679266420671899</v>
      </c>
      <c r="X57" s="38">
        <f t="shared" si="4"/>
        <v>1750.9725266426551</v>
      </c>
      <c r="Y57" s="35">
        <v>7.5891328189281202</v>
      </c>
      <c r="Z57" s="35">
        <f t="shared" si="5"/>
        <v>1976.5987013466267</v>
      </c>
      <c r="AA57" s="56">
        <f t="shared" si="6"/>
        <v>0.21876028672829989</v>
      </c>
      <c r="AB57" s="34">
        <f t="shared" si="7"/>
        <v>432.40129865337326</v>
      </c>
      <c r="AC57" s="36">
        <f t="shared" si="8"/>
        <v>-0.11414870127672144</v>
      </c>
      <c r="AD57" s="34">
        <f t="shared" si="9"/>
        <v>225.62617470397163</v>
      </c>
      <c r="AE57" s="29" t="s">
        <v>66</v>
      </c>
      <c r="AF57" s="37">
        <f t="shared" si="10"/>
        <v>296.55635792567131</v>
      </c>
      <c r="AG57" s="39">
        <f t="shared" si="13"/>
        <v>307.09375</v>
      </c>
      <c r="AH57" s="39">
        <f t="shared" si="11"/>
        <v>10.537392074328693</v>
      </c>
      <c r="AI57" s="39"/>
      <c r="AJ57" s="40">
        <v>30</v>
      </c>
      <c r="AK57" s="40">
        <v>21</v>
      </c>
      <c r="AL57" s="40">
        <v>1.5</v>
      </c>
      <c r="AM57" s="40">
        <v>95.1</v>
      </c>
      <c r="AN57" s="40">
        <v>193</v>
      </c>
    </row>
    <row r="58" spans="1:40" x14ac:dyDescent="0.25">
      <c r="A58" s="29">
        <f t="shared" si="12"/>
        <v>57</v>
      </c>
      <c r="B58" s="29" t="s">
        <v>67</v>
      </c>
      <c r="C58" s="32">
        <v>189474</v>
      </c>
      <c r="D58" s="31">
        <v>2618</v>
      </c>
      <c r="E58" s="31"/>
      <c r="F58" s="31"/>
      <c r="G58" s="31"/>
      <c r="H58" s="31"/>
      <c r="I58" s="32">
        <v>204</v>
      </c>
      <c r="J58" s="29">
        <v>164.8</v>
      </c>
      <c r="K58" s="32">
        <v>0.25245098039215685</v>
      </c>
      <c r="L58" s="32">
        <f t="shared" si="1"/>
        <v>1.1047794117647058</v>
      </c>
      <c r="M58" s="29">
        <f t="shared" si="2"/>
        <v>0.6917475728155339</v>
      </c>
      <c r="N58" s="29">
        <f t="shared" si="3"/>
        <v>1.4016990291262137</v>
      </c>
      <c r="O58" s="29">
        <v>225.375</v>
      </c>
      <c r="P58" s="29">
        <v>132</v>
      </c>
      <c r="Q58" s="29">
        <v>114</v>
      </c>
      <c r="R58" s="29">
        <v>231.00000000000003</v>
      </c>
      <c r="S58" s="32">
        <v>7.63</v>
      </c>
      <c r="T58" s="32">
        <v>65.150000000000006</v>
      </c>
      <c r="U58" s="29">
        <v>3.14</v>
      </c>
      <c r="V58" s="59"/>
      <c r="W58" s="33">
        <v>8.4842832252902305</v>
      </c>
      <c r="X58" s="38">
        <f t="shared" si="4"/>
        <v>4838.1283737769427</v>
      </c>
      <c r="Y58" s="35">
        <v>8.6193047510669292</v>
      </c>
      <c r="Z58" s="35">
        <f t="shared" si="5"/>
        <v>5537.5350896623941</v>
      </c>
      <c r="AA58" s="56">
        <f t="shared" si="6"/>
        <v>-0.52722647213787477</v>
      </c>
      <c r="AB58" s="34">
        <f t="shared" si="7"/>
        <v>-2919.5350896623941</v>
      </c>
      <c r="AC58" s="36">
        <f t="shared" si="8"/>
        <v>-0.12630289552315813</v>
      </c>
      <c r="AD58" s="34">
        <f t="shared" si="9"/>
        <v>699.40671588545138</v>
      </c>
      <c r="AE58" s="29" t="s">
        <v>67</v>
      </c>
      <c r="AF58" s="37">
        <f t="shared" si="10"/>
        <v>192.05721633836092</v>
      </c>
      <c r="AG58" s="39">
        <f t="shared" si="13"/>
        <v>225.375</v>
      </c>
      <c r="AH58" s="39">
        <f t="shared" si="11"/>
        <v>33.317783661639083</v>
      </c>
      <c r="AI58" s="39"/>
      <c r="AJ58" s="40">
        <v>30</v>
      </c>
      <c r="AK58" s="40">
        <v>21</v>
      </c>
      <c r="AL58" s="40">
        <v>1.5</v>
      </c>
      <c r="AM58" s="40">
        <v>61.349999999999994</v>
      </c>
      <c r="AN58" s="40">
        <v>132</v>
      </c>
    </row>
    <row r="59" spans="1:40" x14ac:dyDescent="0.25">
      <c r="A59" s="29">
        <f t="shared" si="12"/>
        <v>58</v>
      </c>
      <c r="B59" s="29" t="s">
        <v>68</v>
      </c>
      <c r="C59" s="32">
        <v>174047</v>
      </c>
      <c r="D59" s="31">
        <v>14734</v>
      </c>
      <c r="E59" s="31"/>
      <c r="F59" s="31"/>
      <c r="G59" s="31"/>
      <c r="H59" s="31"/>
      <c r="I59" s="32">
        <v>304.60000000000002</v>
      </c>
      <c r="J59" s="29">
        <v>254.4</v>
      </c>
      <c r="K59" s="32">
        <v>0.21503611293499669</v>
      </c>
      <c r="L59" s="32">
        <f t="shared" si="1"/>
        <v>0.90635259356533149</v>
      </c>
      <c r="M59" s="29">
        <f t="shared" si="2"/>
        <v>0.82547169811320753</v>
      </c>
      <c r="N59" s="29">
        <f t="shared" si="3"/>
        <v>1.7334905660377358</v>
      </c>
      <c r="O59" s="29">
        <v>276.07499999999999</v>
      </c>
      <c r="P59" s="29">
        <v>192</v>
      </c>
      <c r="Q59" s="29">
        <v>210</v>
      </c>
      <c r="R59" s="29">
        <v>441</v>
      </c>
      <c r="S59" s="32">
        <v>6.8100000000000005</v>
      </c>
      <c r="T59" s="32">
        <v>58.84</v>
      </c>
      <c r="U59" s="29">
        <v>3.45</v>
      </c>
      <c r="V59" s="59"/>
      <c r="W59" s="33">
        <v>8.5178032801287493</v>
      </c>
      <c r="X59" s="38">
        <f t="shared" si="4"/>
        <v>5003.0513742724143</v>
      </c>
      <c r="Y59" s="35">
        <v>8.0946459744044894</v>
      </c>
      <c r="Z59" s="35">
        <f t="shared" si="5"/>
        <v>3276.8765436630761</v>
      </c>
      <c r="AA59" s="56">
        <f t="shared" si="6"/>
        <v>3.4963549293588918</v>
      </c>
      <c r="AB59" s="34">
        <f t="shared" si="7"/>
        <v>11457.123456336923</v>
      </c>
      <c r="AC59" s="36">
        <f t="shared" si="8"/>
        <v>0.5267744474375966</v>
      </c>
      <c r="AD59" s="34">
        <f t="shared" si="9"/>
        <v>-1726.1748306093382</v>
      </c>
      <c r="AE59" s="29" t="s">
        <v>68</v>
      </c>
      <c r="AF59" s="37">
        <f t="shared" si="10"/>
        <v>297.10943520164091</v>
      </c>
      <c r="AG59" s="39">
        <f t="shared" si="13"/>
        <v>276.07499999999999</v>
      </c>
      <c r="AH59" s="39">
        <f t="shared" si="11"/>
        <v>-21.034435201640918</v>
      </c>
      <c r="AI59" s="39"/>
      <c r="AJ59" s="40">
        <v>30</v>
      </c>
      <c r="AK59" s="40">
        <v>21</v>
      </c>
      <c r="AL59" s="40">
        <v>1</v>
      </c>
      <c r="AM59" s="40">
        <v>56.8</v>
      </c>
      <c r="AN59" s="40">
        <v>192</v>
      </c>
    </row>
    <row r="60" spans="1:40" x14ac:dyDescent="0.25">
      <c r="A60" s="29">
        <f t="shared" si="12"/>
        <v>59</v>
      </c>
      <c r="B60" s="29" t="s">
        <v>69</v>
      </c>
      <c r="C60" s="32">
        <v>249584</v>
      </c>
      <c r="D60" s="31">
        <v>168815.74</v>
      </c>
      <c r="E60" s="31"/>
      <c r="F60" s="31"/>
      <c r="G60" s="31"/>
      <c r="H60" s="31"/>
      <c r="I60" s="32">
        <v>65.099999999999994</v>
      </c>
      <c r="J60" s="29">
        <v>70.08</v>
      </c>
      <c r="K60" s="32">
        <v>0.17357910906298005</v>
      </c>
      <c r="L60" s="32">
        <f t="shared" si="1"/>
        <v>1.2602342549923196</v>
      </c>
      <c r="M60" s="29">
        <f t="shared" si="2"/>
        <v>0.81335616438356162</v>
      </c>
      <c r="N60" s="29">
        <f t="shared" si="3"/>
        <v>1.3555936073059363</v>
      </c>
      <c r="O60" s="29">
        <v>82.041249999999991</v>
      </c>
      <c r="P60" s="29">
        <v>59</v>
      </c>
      <c r="Q60" s="29">
        <v>57</v>
      </c>
      <c r="R60" s="29">
        <v>95.000000000000014</v>
      </c>
      <c r="S60" s="32">
        <v>6.57</v>
      </c>
      <c r="T60" s="32">
        <v>49.16</v>
      </c>
      <c r="U60" s="29">
        <v>5.29</v>
      </c>
      <c r="V60" s="59"/>
      <c r="W60" s="33">
        <v>11.640965710864201</v>
      </c>
      <c r="X60" s="38">
        <f t="shared" si="4"/>
        <v>113659.87452091688</v>
      </c>
      <c r="Y60" s="35">
        <v>11.557024750509299</v>
      </c>
      <c r="Z60" s="35">
        <f t="shared" si="5"/>
        <v>104508.61116755575</v>
      </c>
      <c r="AA60" s="56">
        <f t="shared" si="6"/>
        <v>0.61532851804280908</v>
      </c>
      <c r="AB60" s="34">
        <f t="shared" si="7"/>
        <v>64307.128832444243</v>
      </c>
      <c r="AC60" s="36">
        <f t="shared" si="8"/>
        <v>8.7564682480462508E-2</v>
      </c>
      <c r="AD60" s="34">
        <f t="shared" si="9"/>
        <v>-9151.263353361137</v>
      </c>
      <c r="AE60" s="29" t="s">
        <v>69</v>
      </c>
      <c r="AF60" s="37">
        <f t="shared" si="10"/>
        <v>50.409661437230866</v>
      </c>
      <c r="AG60" s="39">
        <f t="shared" si="13"/>
        <v>82.041249999999991</v>
      </c>
      <c r="AH60" s="39">
        <f t="shared" si="11"/>
        <v>31.631588562769124</v>
      </c>
      <c r="AI60" s="39"/>
      <c r="AJ60" s="40">
        <v>24</v>
      </c>
      <c r="AK60" s="40">
        <v>18.600000000000001</v>
      </c>
      <c r="AL60" s="40">
        <v>0.2</v>
      </c>
      <c r="AM60" s="40">
        <v>4.62</v>
      </c>
      <c r="AN60" s="40">
        <v>59</v>
      </c>
    </row>
    <row r="61" spans="1:40" x14ac:dyDescent="0.25">
      <c r="A61" s="29">
        <f t="shared" si="12"/>
        <v>60</v>
      </c>
      <c r="B61" s="29" t="s">
        <v>70</v>
      </c>
      <c r="C61" s="32">
        <v>139855</v>
      </c>
      <c r="D61" s="31">
        <v>227.2</v>
      </c>
      <c r="E61" s="31">
        <v>131.1</v>
      </c>
      <c r="F61" s="31">
        <v>134.4</v>
      </c>
      <c r="G61" s="31">
        <f>F61/E61</f>
        <v>1.0251716247139588</v>
      </c>
      <c r="H61" s="31">
        <v>10.19561</v>
      </c>
      <c r="I61" s="32">
        <v>131.1</v>
      </c>
      <c r="J61" s="29">
        <v>156.80000000000001</v>
      </c>
      <c r="K61" s="32">
        <v>0.26697177726926014</v>
      </c>
      <c r="L61" s="32">
        <f t="shared" si="1"/>
        <v>1.376086003051106</v>
      </c>
      <c r="M61" s="29">
        <f t="shared" si="2"/>
        <v>0.70153061224489799</v>
      </c>
      <c r="N61" s="29">
        <f t="shared" si="3"/>
        <v>1.2181122448979591</v>
      </c>
      <c r="O61" s="29">
        <v>180.40487499999998</v>
      </c>
      <c r="P61" s="29">
        <v>106</v>
      </c>
      <c r="Q61" s="29">
        <v>110.00000000000001</v>
      </c>
      <c r="R61" s="29">
        <v>191</v>
      </c>
      <c r="S61" s="32">
        <v>18.600000000000001</v>
      </c>
      <c r="T61" s="32">
        <v>55.910000000000004</v>
      </c>
      <c r="U61" s="29">
        <v>5.25</v>
      </c>
      <c r="V61" s="59"/>
      <c r="W61" s="33">
        <v>9.4039842918247096</v>
      </c>
      <c r="X61" s="38">
        <f t="shared" si="4"/>
        <v>12136.640443282602</v>
      </c>
      <c r="Y61" s="35">
        <v>10.4365709665207</v>
      </c>
      <c r="Z61" s="35">
        <f t="shared" si="5"/>
        <v>34083.578096300378</v>
      </c>
      <c r="AA61" s="56">
        <f t="shared" si="6"/>
        <v>-0.99333403320044444</v>
      </c>
      <c r="AB61" s="34">
        <f t="shared" si="7"/>
        <v>-33856.378096300381</v>
      </c>
      <c r="AC61" s="36">
        <f t="shared" si="8"/>
        <v>-0.64391530698474464</v>
      </c>
      <c r="AD61" s="34">
        <f t="shared" si="9"/>
        <v>21946.937653017776</v>
      </c>
      <c r="AE61" s="48" t="s">
        <v>70</v>
      </c>
      <c r="AF61" s="37">
        <f t="shared" si="10"/>
        <v>128.69074029192817</v>
      </c>
      <c r="AG61" s="39">
        <f t="shared" si="13"/>
        <v>180.40487499999998</v>
      </c>
      <c r="AH61" s="39">
        <f t="shared" si="11"/>
        <v>51.714134708071811</v>
      </c>
      <c r="AI61" s="39"/>
      <c r="AJ61" s="40">
        <v>20</v>
      </c>
      <c r="AK61" s="40">
        <v>17</v>
      </c>
      <c r="AL61" s="40">
        <v>1.66</v>
      </c>
      <c r="AM61" s="40">
        <v>65.403999999999996</v>
      </c>
      <c r="AN61" s="40">
        <v>106</v>
      </c>
    </row>
    <row r="62" spans="1:40" x14ac:dyDescent="0.25">
      <c r="A62" s="29">
        <f t="shared" si="12"/>
        <v>61</v>
      </c>
      <c r="B62" s="29" t="s">
        <v>71</v>
      </c>
      <c r="C62" s="32">
        <v>143016</v>
      </c>
      <c r="D62" s="31">
        <v>15772</v>
      </c>
      <c r="E62" s="31"/>
      <c r="F62" s="31"/>
      <c r="G62" s="31"/>
      <c r="H62" s="31">
        <f>EXP(H61)</f>
        <v>26785.339948938363</v>
      </c>
      <c r="I62" s="32">
        <v>231.4</v>
      </c>
      <c r="J62" s="29">
        <v>236.8</v>
      </c>
      <c r="K62" s="32">
        <v>0.27441659464131374</v>
      </c>
      <c r="L62" s="32">
        <f t="shared" si="1"/>
        <v>0.7303370786516854</v>
      </c>
      <c r="M62" s="29">
        <f t="shared" si="2"/>
        <v>0.67989864864864857</v>
      </c>
      <c r="N62" s="29">
        <f t="shared" si="3"/>
        <v>1.1866554054054053</v>
      </c>
      <c r="O62" s="29">
        <v>169</v>
      </c>
      <c r="P62" s="29">
        <v>142</v>
      </c>
      <c r="Q62" s="29">
        <v>161</v>
      </c>
      <c r="R62" s="29">
        <v>281</v>
      </c>
      <c r="S62" s="32">
        <v>13.51</v>
      </c>
      <c r="T62" s="32">
        <v>54.000000000000007</v>
      </c>
      <c r="U62" s="29">
        <v>2.2200000000000002</v>
      </c>
      <c r="V62" s="59"/>
      <c r="W62" s="33">
        <v>10.175063892812</v>
      </c>
      <c r="X62" s="38">
        <f t="shared" si="4"/>
        <v>26240.620576882513</v>
      </c>
      <c r="Y62" s="35">
        <v>9.3329211602441102</v>
      </c>
      <c r="Z62" s="35">
        <f t="shared" si="5"/>
        <v>11304.104402866784</v>
      </c>
      <c r="AA62" s="56">
        <f t="shared" si="6"/>
        <v>0.39524542926197082</v>
      </c>
      <c r="AB62" s="34">
        <f t="shared" si="7"/>
        <v>4467.8955971332161</v>
      </c>
      <c r="AC62" s="36">
        <f t="shared" si="8"/>
        <v>1.3213356531126645</v>
      </c>
      <c r="AD62" s="34">
        <f t="shared" si="9"/>
        <v>-14936.516174015729</v>
      </c>
      <c r="AE62" s="29" t="s">
        <v>71</v>
      </c>
      <c r="AF62" s="37">
        <f t="shared" si="10"/>
        <v>247.9334199873729</v>
      </c>
      <c r="AG62" s="39">
        <f t="shared" si="13"/>
        <v>169</v>
      </c>
      <c r="AH62" s="39">
        <f t="shared" si="11"/>
        <v>-78.933419987372901</v>
      </c>
      <c r="AI62" s="39"/>
      <c r="AJ62" s="40">
        <v>60</v>
      </c>
      <c r="AK62" s="40">
        <v>27</v>
      </c>
      <c r="AL62" s="40">
        <v>0</v>
      </c>
      <c r="AM62" s="40">
        <v>0</v>
      </c>
      <c r="AN62" s="40">
        <v>142</v>
      </c>
    </row>
    <row r="63" spans="1:40" x14ac:dyDescent="0.25">
      <c r="A63" s="29">
        <f t="shared" si="12"/>
        <v>62</v>
      </c>
      <c r="B63" s="29" t="s">
        <v>72</v>
      </c>
      <c r="C63" s="32">
        <v>136292</v>
      </c>
      <c r="D63" s="31">
        <v>15863.7</v>
      </c>
      <c r="E63" s="31"/>
      <c r="F63" s="31"/>
      <c r="G63" s="31"/>
      <c r="H63" s="31"/>
      <c r="I63" s="32">
        <v>137.80000000000001</v>
      </c>
      <c r="J63" s="29">
        <v>160</v>
      </c>
      <c r="K63" s="32">
        <v>0.29390420899854858</v>
      </c>
      <c r="L63" s="32">
        <f t="shared" si="1"/>
        <v>1.015080732946299</v>
      </c>
      <c r="M63" s="29">
        <f t="shared" si="2"/>
        <v>0.72500000000000009</v>
      </c>
      <c r="N63" s="29">
        <f t="shared" si="3"/>
        <v>1.4687500000000002</v>
      </c>
      <c r="O63" s="29">
        <v>139.87812500000001</v>
      </c>
      <c r="P63" s="29">
        <v>92</v>
      </c>
      <c r="Q63" s="29">
        <v>116.00000000000001</v>
      </c>
      <c r="R63" s="29">
        <v>235.00000000000003</v>
      </c>
      <c r="S63" s="32">
        <v>7.3000000000000007</v>
      </c>
      <c r="T63" s="32">
        <v>62.739999999999995</v>
      </c>
      <c r="U63" s="29">
        <v>3.55</v>
      </c>
      <c r="V63" s="59"/>
      <c r="W63" s="33">
        <v>9.1775979540564503</v>
      </c>
      <c r="X63" s="38">
        <f t="shared" si="4"/>
        <v>9677.878122840857</v>
      </c>
      <c r="Y63" s="35">
        <v>8.8607765992732599</v>
      </c>
      <c r="Z63" s="35">
        <f t="shared" si="5"/>
        <v>7049.9556095817188</v>
      </c>
      <c r="AA63" s="56">
        <f t="shared" si="6"/>
        <v>1.2501843810816862</v>
      </c>
      <c r="AB63" s="34">
        <f t="shared" si="7"/>
        <v>8813.7443904182819</v>
      </c>
      <c r="AC63" s="36">
        <f t="shared" si="8"/>
        <v>0.37275731349109242</v>
      </c>
      <c r="AD63" s="34">
        <f t="shared" si="9"/>
        <v>-2627.9225132591382</v>
      </c>
      <c r="AE63" s="29" t="s">
        <v>72</v>
      </c>
      <c r="AF63" s="37">
        <f t="shared" si="10"/>
        <v>123.78857369351145</v>
      </c>
      <c r="AG63" s="39">
        <f t="shared" si="13"/>
        <v>139.87812500000001</v>
      </c>
      <c r="AH63" s="39">
        <f t="shared" si="11"/>
        <v>16.089551306488559</v>
      </c>
      <c r="AI63" s="39"/>
      <c r="AJ63" s="40">
        <v>30</v>
      </c>
      <c r="AK63" s="40">
        <v>21</v>
      </c>
      <c r="AL63" s="40">
        <v>0.75</v>
      </c>
      <c r="AM63" s="40">
        <v>30</v>
      </c>
      <c r="AN63" s="40">
        <v>92</v>
      </c>
    </row>
    <row r="64" spans="1:40" x14ac:dyDescent="0.25">
      <c r="A64" s="29">
        <f t="shared" si="12"/>
        <v>63</v>
      </c>
      <c r="B64" s="29" t="s">
        <v>73</v>
      </c>
      <c r="C64" s="32">
        <v>243795</v>
      </c>
      <c r="D64" s="31">
        <v>4951</v>
      </c>
      <c r="E64" s="31"/>
      <c r="F64" s="31"/>
      <c r="G64" s="31"/>
      <c r="H64" s="31"/>
      <c r="I64" s="32">
        <v>573.6</v>
      </c>
      <c r="J64" s="29">
        <v>468.8</v>
      </c>
      <c r="K64" s="32">
        <v>0.22158298465829845</v>
      </c>
      <c r="L64" s="32">
        <f t="shared" si="1"/>
        <v>0.59797768479776847</v>
      </c>
      <c r="M64" s="29">
        <f t="shared" si="2"/>
        <v>0.6313993174061433</v>
      </c>
      <c r="N64" s="29">
        <f t="shared" si="3"/>
        <v>1.1625426621160408</v>
      </c>
      <c r="O64" s="29">
        <v>343</v>
      </c>
      <c r="P64" s="29">
        <v>316</v>
      </c>
      <c r="Q64" s="29">
        <v>296</v>
      </c>
      <c r="R64" s="29">
        <v>545</v>
      </c>
      <c r="S64" s="32">
        <v>5.35</v>
      </c>
      <c r="T64" s="32">
        <v>57.95</v>
      </c>
      <c r="U64" s="29">
        <v>3.21</v>
      </c>
      <c r="V64" s="59"/>
      <c r="W64" s="33">
        <v>8.7453278503338705</v>
      </c>
      <c r="X64" s="38">
        <f t="shared" si="4"/>
        <v>6281.272399557728</v>
      </c>
      <c r="Y64" s="35">
        <v>7.3407809421277896</v>
      </c>
      <c r="Z64" s="35">
        <f t="shared" si="5"/>
        <v>1541.9157906024045</v>
      </c>
      <c r="AA64" s="56">
        <f t="shared" si="6"/>
        <v>2.2109405910329998</v>
      </c>
      <c r="AB64" s="34">
        <f t="shared" si="7"/>
        <v>3409.0842093975953</v>
      </c>
      <c r="AC64" s="36">
        <f t="shared" si="8"/>
        <v>3.0736805718188567</v>
      </c>
      <c r="AD64" s="34">
        <f t="shared" si="9"/>
        <v>-4739.3566089553233</v>
      </c>
      <c r="AE64" s="29" t="s">
        <v>73</v>
      </c>
      <c r="AF64" s="37">
        <f t="shared" si="10"/>
        <v>637.22462231104862</v>
      </c>
      <c r="AG64" s="39">
        <f t="shared" si="13"/>
        <v>343</v>
      </c>
      <c r="AH64" s="39">
        <f t="shared" si="11"/>
        <v>-294.22462231104862</v>
      </c>
      <c r="AI64" s="39"/>
      <c r="AJ64" s="40">
        <v>60</v>
      </c>
      <c r="AK64" s="40">
        <v>27</v>
      </c>
      <c r="AL64" s="40">
        <v>0</v>
      </c>
      <c r="AM64" s="40">
        <v>0</v>
      </c>
      <c r="AN64" s="40">
        <v>316</v>
      </c>
    </row>
    <row r="65" spans="1:40" x14ac:dyDescent="0.25">
      <c r="A65" s="29">
        <f t="shared" si="12"/>
        <v>64</v>
      </c>
      <c r="B65" s="29" t="s">
        <v>74</v>
      </c>
      <c r="C65" s="32">
        <v>144800</v>
      </c>
      <c r="D65" s="31">
        <v>663</v>
      </c>
      <c r="E65" s="31"/>
      <c r="F65" s="31"/>
      <c r="G65" s="31"/>
      <c r="H65" s="31"/>
      <c r="I65" s="32">
        <v>433.5</v>
      </c>
      <c r="J65" s="29">
        <v>392</v>
      </c>
      <c r="K65" s="32">
        <v>0.22491349480968859</v>
      </c>
      <c r="L65" s="32">
        <f t="shared" si="1"/>
        <v>1.0486231257208767</v>
      </c>
      <c r="M65" s="29">
        <f t="shared" si="2"/>
        <v>0.67602040816326525</v>
      </c>
      <c r="N65" s="29">
        <f t="shared" si="3"/>
        <v>1.135204081632653</v>
      </c>
      <c r="O65" s="29">
        <v>454.578125</v>
      </c>
      <c r="P65" s="29">
        <v>295</v>
      </c>
      <c r="Q65" s="29">
        <v>265</v>
      </c>
      <c r="R65" s="29">
        <v>445</v>
      </c>
      <c r="S65" s="32">
        <v>7.82</v>
      </c>
      <c r="T65" s="32">
        <v>63.4</v>
      </c>
      <c r="U65" s="29">
        <v>2.17</v>
      </c>
      <c r="V65" s="59"/>
      <c r="W65" s="33">
        <v>6.9756682782448403</v>
      </c>
      <c r="X65" s="38">
        <f t="shared" si="4"/>
        <v>1070.2721899585085</v>
      </c>
      <c r="Y65" s="35">
        <v>7.2003797165947496</v>
      </c>
      <c r="Z65" s="35">
        <f t="shared" si="5"/>
        <v>1339.9394650581062</v>
      </c>
      <c r="AA65" s="56">
        <f t="shared" si="6"/>
        <v>-0.50520152791286799</v>
      </c>
      <c r="AB65" s="34">
        <f t="shared" si="7"/>
        <v>-676.93946505810618</v>
      </c>
      <c r="AC65" s="36">
        <f t="shared" si="8"/>
        <v>-0.20125332683436081</v>
      </c>
      <c r="AD65" s="34">
        <f t="shared" si="9"/>
        <v>269.66727509959765</v>
      </c>
      <c r="AE65" s="29" t="s">
        <v>74</v>
      </c>
      <c r="AF65" s="37">
        <f t="shared" si="10"/>
        <v>441.35565689962755</v>
      </c>
      <c r="AG65" s="39">
        <f t="shared" si="13"/>
        <v>454.578125</v>
      </c>
      <c r="AH65" s="39">
        <f t="shared" si="11"/>
        <v>13.222468100372453</v>
      </c>
      <c r="AI65" s="39"/>
      <c r="AJ65" s="40">
        <v>30</v>
      </c>
      <c r="AK65" s="40">
        <v>21</v>
      </c>
      <c r="AL65" s="40">
        <v>1.75</v>
      </c>
      <c r="AM65" s="40">
        <v>129.5</v>
      </c>
      <c r="AN65" s="40">
        <v>295</v>
      </c>
    </row>
    <row r="66" spans="1:40" x14ac:dyDescent="0.25">
      <c r="A66" s="29">
        <f t="shared" si="12"/>
        <v>65</v>
      </c>
      <c r="B66" s="29" t="s">
        <v>75</v>
      </c>
      <c r="C66" s="32">
        <v>187056</v>
      </c>
      <c r="D66" s="31">
        <v>2492</v>
      </c>
      <c r="E66" s="31"/>
      <c r="F66" s="31"/>
      <c r="G66" s="31"/>
      <c r="H66" s="31"/>
      <c r="I66" s="32">
        <v>388.6</v>
      </c>
      <c r="J66" s="29">
        <v>368</v>
      </c>
      <c r="K66" s="32">
        <v>0.22825527534740092</v>
      </c>
      <c r="L66" s="32">
        <f t="shared" si="1"/>
        <v>1.1403757076685537</v>
      </c>
      <c r="M66" s="29">
        <f t="shared" si="2"/>
        <v>0.64945652173913049</v>
      </c>
      <c r="N66" s="29">
        <f t="shared" si="3"/>
        <v>1.0869565217391304</v>
      </c>
      <c r="O66" s="29">
        <v>443.15</v>
      </c>
      <c r="P66" s="29">
        <v>275</v>
      </c>
      <c r="Q66" s="29">
        <v>239</v>
      </c>
      <c r="R66" s="29">
        <v>400</v>
      </c>
      <c r="S66" s="32">
        <v>7.7200000000000006</v>
      </c>
      <c r="T66" s="32">
        <v>60.52000000000001</v>
      </c>
      <c r="U66" s="29">
        <v>3.09</v>
      </c>
      <c r="V66" s="59"/>
      <c r="W66" s="33">
        <v>7.2671525470458498</v>
      </c>
      <c r="X66" s="38">
        <f t="shared" si="4"/>
        <v>1432.4657614487669</v>
      </c>
      <c r="Y66" s="35">
        <v>7.8611991996246502</v>
      </c>
      <c r="Z66" s="35">
        <f t="shared" si="5"/>
        <v>2594.6299898256034</v>
      </c>
      <c r="AA66" s="56">
        <f t="shared" si="6"/>
        <v>-3.9554768975942352E-2</v>
      </c>
      <c r="AB66" s="34">
        <f t="shared" si="7"/>
        <v>-102.62998982560339</v>
      </c>
      <c r="AC66" s="36">
        <f t="shared" si="8"/>
        <v>-0.44791135265300419</v>
      </c>
      <c r="AD66" s="34">
        <f t="shared" si="9"/>
        <v>1162.1642283768365</v>
      </c>
      <c r="AE66" s="29" t="s">
        <v>75</v>
      </c>
      <c r="AF66" s="37">
        <f t="shared" si="10"/>
        <v>405.11965476491656</v>
      </c>
      <c r="AG66" s="39">
        <f t="shared" ref="AG66:AG95" si="15">O66</f>
        <v>443.15</v>
      </c>
      <c r="AH66" s="39">
        <f t="shared" si="11"/>
        <v>38.030345235083416</v>
      </c>
      <c r="AI66" s="39"/>
      <c r="AJ66" s="40">
        <v>30</v>
      </c>
      <c r="AK66" s="40">
        <v>21</v>
      </c>
      <c r="AL66" s="40">
        <v>2</v>
      </c>
      <c r="AM66" s="40">
        <v>142</v>
      </c>
      <c r="AN66" s="40">
        <v>275</v>
      </c>
    </row>
    <row r="67" spans="1:40" x14ac:dyDescent="0.25">
      <c r="A67" s="29">
        <f t="shared" si="12"/>
        <v>66</v>
      </c>
      <c r="B67" s="29" t="s">
        <v>76</v>
      </c>
      <c r="C67" s="32">
        <v>184836</v>
      </c>
      <c r="D67" s="31">
        <v>13741</v>
      </c>
      <c r="E67" s="31"/>
      <c r="F67" s="31"/>
      <c r="G67" s="31"/>
      <c r="H67" s="31"/>
      <c r="I67" s="32">
        <v>122</v>
      </c>
      <c r="J67" s="29">
        <v>120.64000000000001</v>
      </c>
      <c r="K67" s="32">
        <v>0.17377049180327869</v>
      </c>
      <c r="L67" s="32">
        <f t="shared" ref="L67:L95" si="16">O67/I67</f>
        <v>1.3350409836065573</v>
      </c>
      <c r="M67" s="29">
        <f t="shared" ref="M67:M95" si="17">Q67/J67</f>
        <v>0.83720159151193618</v>
      </c>
      <c r="N67" s="29">
        <f t="shared" ref="N67:N95" si="18">R67/J67</f>
        <v>1.4920424403183021</v>
      </c>
      <c r="O67" s="29">
        <v>162.875</v>
      </c>
      <c r="P67" s="29">
        <v>108.99999999999999</v>
      </c>
      <c r="Q67" s="29">
        <v>101</v>
      </c>
      <c r="R67" s="29">
        <v>180</v>
      </c>
      <c r="S67" s="32">
        <v>4.42</v>
      </c>
      <c r="T67" s="32">
        <v>63.44</v>
      </c>
      <c r="U67" s="29">
        <v>3.11</v>
      </c>
      <c r="V67" s="59"/>
      <c r="W67" s="33">
        <v>8.8742365171800301</v>
      </c>
      <c r="X67" s="38">
        <f t="shared" ref="X67:X95" si="19">EXP(W67)</f>
        <v>7145.4889263284113</v>
      </c>
      <c r="Y67" s="35">
        <v>8.8512205881191708</v>
      </c>
      <c r="Z67" s="35">
        <f t="shared" ref="Z67:Z95" si="20">EXP(Y67)</f>
        <v>6982.9070238812819</v>
      </c>
      <c r="AA67" s="56">
        <f t="shared" ref="AA67:AA95" si="21">(D67-Z67)/Z67</f>
        <v>0.96780509220676891</v>
      </c>
      <c r="AB67" s="34">
        <f t="shared" ref="AB67:AB95" si="22">D67-Z67</f>
        <v>6758.0929761187181</v>
      </c>
      <c r="AC67" s="36">
        <f t="shared" ref="AC67:AC95" si="23">(X67-Z67)/Z67</f>
        <v>2.3282839352021339E-2</v>
      </c>
      <c r="AD67" s="34">
        <f t="shared" ref="AD67:AD95" si="24">Z67-X67</f>
        <v>-162.58190244712932</v>
      </c>
      <c r="AE67" s="29" t="s">
        <v>76</v>
      </c>
      <c r="AF67" s="37">
        <f t="shared" ref="AF67:AF95" si="25">(I67)/((Z67/(X67/(L67^-3.434)))^(1/-3.434))</f>
        <v>90.772528184393551</v>
      </c>
      <c r="AG67" s="39">
        <f t="shared" si="15"/>
        <v>162.875</v>
      </c>
      <c r="AH67" s="39">
        <f t="shared" ref="AH67:AH95" si="26">AG67-AF67</f>
        <v>72.102471815606449</v>
      </c>
      <c r="AI67" s="39"/>
      <c r="AJ67" s="40">
        <v>30</v>
      </c>
      <c r="AK67" s="40">
        <v>21</v>
      </c>
      <c r="AL67" s="40">
        <v>1</v>
      </c>
      <c r="AM67" s="40">
        <v>32.6</v>
      </c>
      <c r="AN67" s="40">
        <v>108.99999999999999</v>
      </c>
    </row>
    <row r="68" spans="1:40" x14ac:dyDescent="0.25">
      <c r="A68" s="29">
        <f t="shared" ref="A68:A95" si="27">A67+1</f>
        <v>67</v>
      </c>
      <c r="B68" s="29" t="s">
        <v>77</v>
      </c>
      <c r="C68" s="32">
        <v>232662</v>
      </c>
      <c r="D68" s="31">
        <v>12868</v>
      </c>
      <c r="E68" s="31"/>
      <c r="F68" s="31"/>
      <c r="G68" s="31"/>
      <c r="H68" s="31"/>
      <c r="I68" s="32">
        <v>275.60000000000002</v>
      </c>
      <c r="J68" s="29">
        <v>302.40000000000003</v>
      </c>
      <c r="K68" s="32">
        <v>0.25580551523947748</v>
      </c>
      <c r="L68" s="32">
        <f t="shared" si="16"/>
        <v>0.91237300435413649</v>
      </c>
      <c r="M68" s="29">
        <f t="shared" si="17"/>
        <v>0.64814814814814803</v>
      </c>
      <c r="N68" s="29">
        <f t="shared" si="18"/>
        <v>1.1739417989417988</v>
      </c>
      <c r="O68" s="29">
        <v>251.45000000000005</v>
      </c>
      <c r="P68" s="29">
        <v>171.00000000000003</v>
      </c>
      <c r="Q68" s="29">
        <v>196</v>
      </c>
      <c r="R68" s="29">
        <v>355</v>
      </c>
      <c r="S68" s="32">
        <v>13.71</v>
      </c>
      <c r="T68" s="32">
        <v>67.2</v>
      </c>
      <c r="U68" s="29">
        <v>2.13</v>
      </c>
      <c r="V68" s="59"/>
      <c r="W68" s="33">
        <v>9.1101404334294696</v>
      </c>
      <c r="X68" s="38">
        <f t="shared" si="19"/>
        <v>9046.5652424200944</v>
      </c>
      <c r="Y68" s="35">
        <v>8.9958165400576497</v>
      </c>
      <c r="Z68" s="35">
        <f t="shared" si="20"/>
        <v>8069.2558091804131</v>
      </c>
      <c r="AA68" s="56">
        <f t="shared" si="21"/>
        <v>0.59469476545284927</v>
      </c>
      <c r="AB68" s="34">
        <f t="shared" si="22"/>
        <v>4798.7441908195869</v>
      </c>
      <c r="AC68" s="36">
        <f t="shared" si="23"/>
        <v>0.12111518786252802</v>
      </c>
      <c r="AD68" s="34">
        <f t="shared" si="24"/>
        <v>-977.30943323968131</v>
      </c>
      <c r="AE68" s="29" t="s">
        <v>77</v>
      </c>
      <c r="AF68" s="37">
        <f t="shared" si="25"/>
        <v>292.17857066041398</v>
      </c>
      <c r="AG68" s="39">
        <f t="shared" si="15"/>
        <v>251.45000000000005</v>
      </c>
      <c r="AH68" s="39">
        <f t="shared" si="26"/>
        <v>-40.728570660413936</v>
      </c>
      <c r="AI68" s="39"/>
      <c r="AJ68" s="40">
        <v>30</v>
      </c>
      <c r="AK68" s="40">
        <v>21</v>
      </c>
      <c r="AL68" s="40">
        <v>1</v>
      </c>
      <c r="AM68" s="40">
        <v>62.8</v>
      </c>
      <c r="AN68" s="40">
        <v>171.00000000000003</v>
      </c>
    </row>
    <row r="69" spans="1:40" x14ac:dyDescent="0.25">
      <c r="A69" s="29">
        <f t="shared" si="27"/>
        <v>68</v>
      </c>
      <c r="B69" s="29" t="s">
        <v>78</v>
      </c>
      <c r="C69" s="32">
        <v>74803</v>
      </c>
      <c r="D69" s="31">
        <v>1234</v>
      </c>
      <c r="E69" s="31"/>
      <c r="F69" s="31"/>
      <c r="G69" s="31"/>
      <c r="H69" s="31">
        <f>EXP(H70)</f>
        <v>8167.9235491478985</v>
      </c>
      <c r="I69" s="32">
        <v>149.5</v>
      </c>
      <c r="J69" s="29">
        <v>168</v>
      </c>
      <c r="K69" s="32">
        <v>0.25083612040133779</v>
      </c>
      <c r="L69" s="32">
        <f t="shared" si="16"/>
        <v>1.3514841137123748</v>
      </c>
      <c r="M69" s="29">
        <f t="shared" si="17"/>
        <v>0.6785714285714286</v>
      </c>
      <c r="N69" s="29"/>
      <c r="O69" s="29">
        <v>202.04687500000003</v>
      </c>
      <c r="P69" s="29">
        <v>124.00000000000003</v>
      </c>
      <c r="Q69" s="29">
        <v>114</v>
      </c>
      <c r="R69" s="29"/>
      <c r="S69" s="32">
        <v>7.32</v>
      </c>
      <c r="T69" s="32">
        <v>68</v>
      </c>
      <c r="U69" s="29">
        <v>3.68</v>
      </c>
      <c r="V69" s="59"/>
      <c r="W69" s="33">
        <v>7.3758998611258901</v>
      </c>
      <c r="X69" s="38">
        <f t="shared" si="19"/>
        <v>1597.0282877692002</v>
      </c>
      <c r="Y69" s="35">
        <v>7.6496707734874203</v>
      </c>
      <c r="Z69" s="35">
        <f t="shared" si="20"/>
        <v>2099.9541150307027</v>
      </c>
      <c r="AA69" s="56">
        <f t="shared" si="21"/>
        <v>-0.41236811263280476</v>
      </c>
      <c r="AB69" s="34">
        <f t="shared" si="22"/>
        <v>-865.95411503070272</v>
      </c>
      <c r="AC69" s="36">
        <f t="shared" si="23"/>
        <v>-0.2394937221064706</v>
      </c>
      <c r="AD69" s="34">
        <f t="shared" si="24"/>
        <v>502.92582726150249</v>
      </c>
      <c r="AE69" s="29" t="s">
        <v>78</v>
      </c>
      <c r="AF69" s="37">
        <f t="shared" si="25"/>
        <v>119.79916085391257</v>
      </c>
      <c r="AG69" s="39">
        <f t="shared" si="15"/>
        <v>202.04687500000003</v>
      </c>
      <c r="AH69" s="39">
        <f t="shared" si="26"/>
        <v>82.247714146087461</v>
      </c>
      <c r="AI69" s="39"/>
      <c r="AJ69" s="40">
        <v>30</v>
      </c>
      <c r="AK69" s="40">
        <v>21</v>
      </c>
      <c r="AL69" s="40">
        <v>1.5</v>
      </c>
      <c r="AM69" s="40">
        <v>62.25</v>
      </c>
      <c r="AN69" s="40">
        <v>124.00000000000003</v>
      </c>
    </row>
    <row r="70" spans="1:40" x14ac:dyDescent="0.25">
      <c r="A70" s="29">
        <f t="shared" si="27"/>
        <v>69</v>
      </c>
      <c r="B70" s="29" t="s">
        <v>79</v>
      </c>
      <c r="C70" s="32">
        <v>95796</v>
      </c>
      <c r="D70" s="31">
        <v>1720</v>
      </c>
      <c r="E70" s="31">
        <v>91.8</v>
      </c>
      <c r="F70" s="31">
        <v>130</v>
      </c>
      <c r="G70" s="31">
        <f>F70/E70</f>
        <v>1.4161220043572986</v>
      </c>
      <c r="H70" s="31">
        <v>9.0079700000000003</v>
      </c>
      <c r="I70" s="32">
        <v>94.8</v>
      </c>
      <c r="J70" s="29">
        <v>75.36</v>
      </c>
      <c r="K70" s="32">
        <v>0.17510548523206754</v>
      </c>
      <c r="L70" s="32">
        <f t="shared" si="16"/>
        <v>1.8576635021097045</v>
      </c>
      <c r="M70" s="29">
        <f t="shared" si="17"/>
        <v>1.0084925690021231</v>
      </c>
      <c r="N70" s="29">
        <f t="shared" si="18"/>
        <v>2.4548832271762211</v>
      </c>
      <c r="O70" s="29">
        <v>176.10649999999998</v>
      </c>
      <c r="P70" s="29">
        <v>113</v>
      </c>
      <c r="Q70" s="29">
        <v>76</v>
      </c>
      <c r="R70" s="29">
        <v>185.00000000000003</v>
      </c>
      <c r="S70" s="32">
        <v>5.9</v>
      </c>
      <c r="T70" s="32">
        <v>55.04</v>
      </c>
      <c r="U70" s="29">
        <v>4.26</v>
      </c>
      <c r="V70" s="59"/>
      <c r="W70" s="33">
        <v>8.1691103643484393</v>
      </c>
      <c r="X70" s="38">
        <f t="shared" si="19"/>
        <v>3530.2019726842918</v>
      </c>
      <c r="Y70" s="35">
        <v>9.1653316471961297</v>
      </c>
      <c r="Z70" s="35">
        <f t="shared" si="20"/>
        <v>9559.8914100172569</v>
      </c>
      <c r="AA70" s="56">
        <f t="shared" si="21"/>
        <v>-0.82008163835441561</v>
      </c>
      <c r="AB70" s="34">
        <f t="shared" si="22"/>
        <v>-7839.8914100172569</v>
      </c>
      <c r="AC70" s="36">
        <f t="shared" si="23"/>
        <v>-0.63072781674222811</v>
      </c>
      <c r="AD70" s="34">
        <f t="shared" si="24"/>
        <v>6029.6894373329651</v>
      </c>
      <c r="AE70" s="48" t="s">
        <v>79</v>
      </c>
      <c r="AF70" s="37">
        <f t="shared" si="25"/>
        <v>68.207538943937962</v>
      </c>
      <c r="AG70" s="39">
        <f t="shared" si="15"/>
        <v>176.10649999999998</v>
      </c>
      <c r="AH70" s="39">
        <f t="shared" si="26"/>
        <v>107.89896105606202</v>
      </c>
      <c r="AI70" s="39"/>
      <c r="AJ70" s="40">
        <v>20</v>
      </c>
      <c r="AK70" s="40">
        <v>17</v>
      </c>
      <c r="AL70" s="40">
        <v>1.66</v>
      </c>
      <c r="AM70" s="40">
        <v>40.006</v>
      </c>
      <c r="AN70" s="40">
        <v>113</v>
      </c>
    </row>
    <row r="71" spans="1:40" x14ac:dyDescent="0.25">
      <c r="A71" s="29">
        <f t="shared" si="27"/>
        <v>70</v>
      </c>
      <c r="B71" s="29" t="s">
        <v>80</v>
      </c>
      <c r="C71" s="32">
        <v>117262</v>
      </c>
      <c r="D71" s="31">
        <v>114157.53</v>
      </c>
      <c r="E71" s="31">
        <v>9.8000000000000007</v>
      </c>
      <c r="F71" s="31">
        <v>17</v>
      </c>
      <c r="G71" s="31">
        <f>F71/E71</f>
        <v>1.7346938775510203</v>
      </c>
      <c r="H71" s="31">
        <v>12.229710000000001</v>
      </c>
      <c r="I71" s="32">
        <v>9.8000000000000007</v>
      </c>
      <c r="J71" s="29">
        <v>14.240000000000002</v>
      </c>
      <c r="K71" s="32">
        <v>0.23469387755102036</v>
      </c>
      <c r="L71" s="32">
        <f t="shared" si="16"/>
        <v>2.9591836734693877</v>
      </c>
      <c r="M71" s="29">
        <f t="shared" si="17"/>
        <v>1.4044943820224718</v>
      </c>
      <c r="N71" s="29">
        <f t="shared" si="18"/>
        <v>2.73876404494382</v>
      </c>
      <c r="O71" s="29">
        <v>29</v>
      </c>
      <c r="P71" s="29">
        <v>12</v>
      </c>
      <c r="Q71" s="29">
        <v>20</v>
      </c>
      <c r="R71" s="29">
        <v>39</v>
      </c>
      <c r="S71" s="32">
        <v>4.71</v>
      </c>
      <c r="T71" s="32">
        <v>56.24</v>
      </c>
      <c r="U71" s="29">
        <v>4.1399999999999997</v>
      </c>
      <c r="V71" s="59"/>
      <c r="W71" s="33">
        <v>11.099662634220101</v>
      </c>
      <c r="X71" s="38">
        <f t="shared" si="19"/>
        <v>66148.840048553582</v>
      </c>
      <c r="Y71" s="35">
        <v>12.6446894881893</v>
      </c>
      <c r="Z71" s="35">
        <f t="shared" si="20"/>
        <v>310112.2129400358</v>
      </c>
      <c r="AA71" s="56">
        <f t="shared" si="21"/>
        <v>-0.63188315314084764</v>
      </c>
      <c r="AB71" s="34">
        <f t="shared" si="22"/>
        <v>-195954.6829400358</v>
      </c>
      <c r="AC71" s="36">
        <f t="shared" si="23"/>
        <v>-0.78669385697059169</v>
      </c>
      <c r="AD71" s="34">
        <f t="shared" si="24"/>
        <v>243963.3728914822</v>
      </c>
      <c r="AE71" s="48" t="s">
        <v>80</v>
      </c>
      <c r="AF71" s="37">
        <f t="shared" si="25"/>
        <v>5.1934042121224646</v>
      </c>
      <c r="AG71" s="39">
        <f t="shared" si="15"/>
        <v>29</v>
      </c>
      <c r="AH71" s="39">
        <f t="shared" si="26"/>
        <v>23.806595787877534</v>
      </c>
      <c r="AI71" s="39"/>
      <c r="AJ71" s="40">
        <v>20</v>
      </c>
      <c r="AK71" s="40">
        <v>17</v>
      </c>
      <c r="AL71" s="40">
        <v>0</v>
      </c>
      <c r="AM71" s="40">
        <v>0</v>
      </c>
      <c r="AN71" s="40">
        <v>12</v>
      </c>
    </row>
    <row r="72" spans="1:40" x14ac:dyDescent="0.25">
      <c r="A72" s="29">
        <f t="shared" si="27"/>
        <v>71</v>
      </c>
      <c r="B72" s="29" t="s">
        <v>81</v>
      </c>
      <c r="C72" s="32">
        <v>126276</v>
      </c>
      <c r="D72" s="31">
        <v>1189</v>
      </c>
      <c r="E72" s="31"/>
      <c r="F72" s="31"/>
      <c r="G72" s="31"/>
      <c r="H72" s="31">
        <f>EXP(H71)</f>
        <v>204783.78618604396</v>
      </c>
      <c r="I72" s="32">
        <v>302</v>
      </c>
      <c r="J72" s="29">
        <v>272</v>
      </c>
      <c r="K72" s="32">
        <v>0.23443708609271521</v>
      </c>
      <c r="L72" s="32">
        <f t="shared" si="16"/>
        <v>1.1175496688741722</v>
      </c>
      <c r="M72" s="29">
        <f t="shared" si="17"/>
        <v>0.64338235294117652</v>
      </c>
      <c r="N72" s="29">
        <f t="shared" si="18"/>
        <v>1.4154411764705881</v>
      </c>
      <c r="O72" s="29">
        <v>337.5</v>
      </c>
      <c r="P72" s="29">
        <v>191</v>
      </c>
      <c r="Q72" s="29">
        <v>175</v>
      </c>
      <c r="R72" s="29">
        <v>384.99999999999994</v>
      </c>
      <c r="S72" s="32">
        <v>9.5500000000000007</v>
      </c>
      <c r="T72" s="32">
        <v>65.25</v>
      </c>
      <c r="U72" s="29">
        <v>3.36</v>
      </c>
      <c r="V72" s="59"/>
      <c r="W72" s="33">
        <v>7.4465897931552503</v>
      </c>
      <c r="X72" s="38">
        <f t="shared" si="19"/>
        <v>1714.0080455306411</v>
      </c>
      <c r="Y72" s="35">
        <v>7.7094092673856096</v>
      </c>
      <c r="Z72" s="35">
        <f t="shared" si="20"/>
        <v>2229.224993239965</v>
      </c>
      <c r="AA72" s="56">
        <f t="shared" si="21"/>
        <v>-0.46663077813787546</v>
      </c>
      <c r="AB72" s="34">
        <f t="shared" si="22"/>
        <v>-1040.224993239965</v>
      </c>
      <c r="AC72" s="36">
        <f t="shared" si="23"/>
        <v>-0.23111931243894113</v>
      </c>
      <c r="AD72" s="34">
        <f t="shared" si="24"/>
        <v>515.2169477093239</v>
      </c>
      <c r="AE72" s="29" t="s">
        <v>81</v>
      </c>
      <c r="AF72" s="37">
        <f t="shared" si="25"/>
        <v>291.72833942531514</v>
      </c>
      <c r="AG72" s="39">
        <f t="shared" si="15"/>
        <v>337.5</v>
      </c>
      <c r="AH72" s="39">
        <f t="shared" si="26"/>
        <v>45.771660574684859</v>
      </c>
      <c r="AI72" s="39"/>
      <c r="AJ72" s="40">
        <v>30</v>
      </c>
      <c r="AK72" s="40">
        <v>21</v>
      </c>
      <c r="AL72" s="40">
        <v>2</v>
      </c>
      <c r="AM72" s="40">
        <v>118</v>
      </c>
      <c r="AN72" s="40">
        <v>191</v>
      </c>
    </row>
    <row r="73" spans="1:40" x14ac:dyDescent="0.25">
      <c r="A73" s="29">
        <f t="shared" si="27"/>
        <v>72</v>
      </c>
      <c r="B73" s="29" t="s">
        <v>82</v>
      </c>
      <c r="C73" s="32">
        <v>94753</v>
      </c>
      <c r="D73" s="31">
        <v>1801.2</v>
      </c>
      <c r="E73" s="31"/>
      <c r="F73" s="31"/>
      <c r="G73" s="31"/>
      <c r="H73" s="31"/>
      <c r="I73" s="32">
        <v>135.19999999999999</v>
      </c>
      <c r="J73" s="29">
        <v>145.76</v>
      </c>
      <c r="K73" s="32">
        <v>0.25887573964497046</v>
      </c>
      <c r="L73" s="32">
        <f t="shared" si="16"/>
        <v>1.2575110946745562</v>
      </c>
      <c r="M73" s="29">
        <f t="shared" si="17"/>
        <v>0.672338090010977</v>
      </c>
      <c r="N73" s="29">
        <f t="shared" si="18"/>
        <v>1.5504939626783756</v>
      </c>
      <c r="O73" s="29">
        <v>170.0155</v>
      </c>
      <c r="P73" s="29">
        <v>106</v>
      </c>
      <c r="Q73" s="29">
        <v>98</v>
      </c>
      <c r="R73" s="29">
        <v>226</v>
      </c>
      <c r="S73" s="32">
        <v>11.8</v>
      </c>
      <c r="T73" s="32">
        <v>64.419999999999987</v>
      </c>
      <c r="U73" s="29">
        <v>2.35</v>
      </c>
      <c r="V73" s="59"/>
      <c r="W73" s="33">
        <v>8.5706784609731503</v>
      </c>
      <c r="X73" s="38">
        <f t="shared" si="19"/>
        <v>5274.7072594905976</v>
      </c>
      <c r="Y73" s="35">
        <v>8.8579736460369904</v>
      </c>
      <c r="Z73" s="35">
        <f t="shared" si="20"/>
        <v>7030.2225819865189</v>
      </c>
      <c r="AA73" s="56">
        <f t="shared" si="21"/>
        <v>-0.74379189577650073</v>
      </c>
      <c r="AB73" s="34">
        <f t="shared" si="22"/>
        <v>-5229.0225819865191</v>
      </c>
      <c r="AC73" s="36">
        <f t="shared" si="23"/>
        <v>-0.24970977832111085</v>
      </c>
      <c r="AD73" s="34">
        <f t="shared" si="24"/>
        <v>1755.5153224959213</v>
      </c>
      <c r="AE73" s="57" t="s">
        <v>82</v>
      </c>
      <c r="AF73" s="37">
        <f t="shared" si="25"/>
        <v>116.89576988351038</v>
      </c>
      <c r="AG73" s="39">
        <f t="shared" si="15"/>
        <v>170.0155</v>
      </c>
      <c r="AH73" s="39">
        <f t="shared" si="26"/>
        <v>53.11973011648962</v>
      </c>
      <c r="AI73" s="39"/>
      <c r="AJ73" s="40">
        <v>20</v>
      </c>
      <c r="AK73" s="40">
        <v>17</v>
      </c>
      <c r="AL73" s="40">
        <v>1.33</v>
      </c>
      <c r="AM73" s="40">
        <v>49.609000000000002</v>
      </c>
      <c r="AN73" s="40">
        <v>106</v>
      </c>
    </row>
    <row r="74" spans="1:40" x14ac:dyDescent="0.25">
      <c r="A74" s="29">
        <f t="shared" si="27"/>
        <v>73</v>
      </c>
      <c r="B74" s="29" t="s">
        <v>83</v>
      </c>
      <c r="C74" s="32">
        <v>234224</v>
      </c>
      <c r="D74" s="31">
        <v>9170</v>
      </c>
      <c r="E74" s="31"/>
      <c r="F74" s="31"/>
      <c r="G74" s="31"/>
      <c r="H74" s="31"/>
      <c r="I74" s="32">
        <v>351.2</v>
      </c>
      <c r="J74" s="29">
        <v>340.8</v>
      </c>
      <c r="K74" s="32">
        <v>0.23376993166287016</v>
      </c>
      <c r="L74" s="32">
        <f t="shared" si="16"/>
        <v>1.0081435079726651</v>
      </c>
      <c r="M74" s="29">
        <f t="shared" si="17"/>
        <v>0.66607981220657275</v>
      </c>
      <c r="N74" s="29">
        <f t="shared" si="18"/>
        <v>1.232394366197183</v>
      </c>
      <c r="O74" s="29">
        <v>354.05999999999995</v>
      </c>
      <c r="P74" s="29">
        <v>238.99999999999997</v>
      </c>
      <c r="Q74" s="29">
        <v>227</v>
      </c>
      <c r="R74" s="29">
        <v>420</v>
      </c>
      <c r="S74" s="32">
        <v>7.5299999999999994</v>
      </c>
      <c r="T74" s="32">
        <v>57.48</v>
      </c>
      <c r="U74" s="29">
        <v>2.78</v>
      </c>
      <c r="V74" s="59"/>
      <c r="W74" s="33">
        <v>8.2117009261477794</v>
      </c>
      <c r="X74" s="38">
        <f t="shared" si="19"/>
        <v>3683.8030172646932</v>
      </c>
      <c r="Y74" s="35">
        <v>8.4703163548868101</v>
      </c>
      <c r="Z74" s="35">
        <f t="shared" si="20"/>
        <v>4771.0245677108787</v>
      </c>
      <c r="AA74" s="56">
        <f t="shared" si="21"/>
        <v>0.92201902753976694</v>
      </c>
      <c r="AB74" s="34">
        <f t="shared" si="22"/>
        <v>4398.9754322891213</v>
      </c>
      <c r="AC74" s="36">
        <f t="shared" si="23"/>
        <v>-0.22788009892135827</v>
      </c>
      <c r="AD74" s="34">
        <f t="shared" si="24"/>
        <v>1087.2215504461856</v>
      </c>
      <c r="AE74" s="29" t="s">
        <v>83</v>
      </c>
      <c r="AF74" s="37">
        <f t="shared" si="25"/>
        <v>375.61158544666341</v>
      </c>
      <c r="AG74" s="39">
        <f t="shared" si="15"/>
        <v>354.05999999999995</v>
      </c>
      <c r="AH74" s="39">
        <f t="shared" si="26"/>
        <v>-21.551585446663466</v>
      </c>
      <c r="AI74" s="39"/>
      <c r="AJ74" s="40">
        <v>24</v>
      </c>
      <c r="AK74" s="40">
        <v>18.600000000000001</v>
      </c>
      <c r="AL74" s="40">
        <v>1.4</v>
      </c>
      <c r="AM74" s="40">
        <v>94.639999999999986</v>
      </c>
      <c r="AN74" s="40">
        <v>238.99999999999997</v>
      </c>
    </row>
    <row r="75" spans="1:40" x14ac:dyDescent="0.25">
      <c r="A75" s="29">
        <f t="shared" si="27"/>
        <v>74</v>
      </c>
      <c r="B75" s="29" t="s">
        <v>84</v>
      </c>
      <c r="C75" s="32">
        <v>160257</v>
      </c>
      <c r="D75" s="31">
        <v>785</v>
      </c>
      <c r="E75" s="31"/>
      <c r="F75" s="31"/>
      <c r="G75" s="31"/>
      <c r="H75" s="31"/>
      <c r="I75" s="32">
        <v>330</v>
      </c>
      <c r="J75" s="29">
        <v>318.40000000000003</v>
      </c>
      <c r="K75" s="32">
        <v>0.23424242424242422</v>
      </c>
      <c r="L75" s="32">
        <f t="shared" si="16"/>
        <v>1.271590909090909</v>
      </c>
      <c r="M75" s="29">
        <f t="shared" si="17"/>
        <v>0.65954773869346728</v>
      </c>
      <c r="N75" s="29">
        <f t="shared" si="18"/>
        <v>1.4604271356783918</v>
      </c>
      <c r="O75" s="29">
        <v>419.625</v>
      </c>
      <c r="P75" s="29">
        <v>233</v>
      </c>
      <c r="Q75" s="29">
        <v>210</v>
      </c>
      <c r="R75" s="29">
        <v>465</v>
      </c>
      <c r="S75" s="32">
        <v>7.66</v>
      </c>
      <c r="T75" s="32">
        <v>60.989999999999995</v>
      </c>
      <c r="U75" s="29">
        <v>3.65</v>
      </c>
      <c r="V75" s="59"/>
      <c r="W75" s="33">
        <v>7.0346402065950002</v>
      </c>
      <c r="X75" s="38">
        <f t="shared" si="19"/>
        <v>1135.2863701519659</v>
      </c>
      <c r="Y75" s="35">
        <v>7.87089360710881</v>
      </c>
      <c r="Z75" s="35">
        <f t="shared" si="20"/>
        <v>2619.9057088233722</v>
      </c>
      <c r="AA75" s="56">
        <f t="shared" si="21"/>
        <v>-0.70037089603787617</v>
      </c>
      <c r="AB75" s="34">
        <f t="shared" si="22"/>
        <v>-1834.9057088233722</v>
      </c>
      <c r="AC75" s="36">
        <f t="shared" si="23"/>
        <v>-0.56666899639612023</v>
      </c>
      <c r="AD75" s="34">
        <f t="shared" si="24"/>
        <v>1484.6193386714062</v>
      </c>
      <c r="AE75" s="29" t="s">
        <v>84</v>
      </c>
      <c r="AF75" s="37">
        <f t="shared" si="25"/>
        <v>331.0751932331159</v>
      </c>
      <c r="AG75" s="39">
        <f t="shared" si="15"/>
        <v>419.625</v>
      </c>
      <c r="AH75" s="39">
        <f t="shared" si="26"/>
        <v>88.549806766884103</v>
      </c>
      <c r="AI75" s="39"/>
      <c r="AJ75" s="40">
        <v>30</v>
      </c>
      <c r="AK75" s="40">
        <v>21</v>
      </c>
      <c r="AL75" s="40">
        <v>2.5</v>
      </c>
      <c r="AM75" s="40">
        <v>162.5</v>
      </c>
      <c r="AN75" s="40">
        <v>233</v>
      </c>
    </row>
    <row r="76" spans="1:40" x14ac:dyDescent="0.25">
      <c r="A76" s="29">
        <f t="shared" si="27"/>
        <v>75</v>
      </c>
      <c r="B76" s="29" t="s">
        <v>85</v>
      </c>
      <c r="C76" s="32">
        <v>91404</v>
      </c>
      <c r="D76" s="31">
        <v>2892</v>
      </c>
      <c r="E76" s="31"/>
      <c r="F76" s="31"/>
      <c r="G76" s="31"/>
      <c r="H76" s="31"/>
      <c r="I76" s="32">
        <v>158</v>
      </c>
      <c r="J76" s="29">
        <v>138.56</v>
      </c>
      <c r="K76" s="32">
        <v>0.13227848101265821</v>
      </c>
      <c r="L76" s="32">
        <f t="shared" si="16"/>
        <v>1.3140822784810129</v>
      </c>
      <c r="M76" s="29">
        <f t="shared" si="17"/>
        <v>0.87326789838337182</v>
      </c>
      <c r="N76" s="29">
        <f t="shared" si="18"/>
        <v>2.0929561200923787</v>
      </c>
      <c r="O76" s="29">
        <v>207.62500000000003</v>
      </c>
      <c r="P76" s="29">
        <v>147.00000000000003</v>
      </c>
      <c r="Q76" s="29">
        <v>121</v>
      </c>
      <c r="R76" s="29">
        <v>290</v>
      </c>
      <c r="S76" s="32">
        <v>7.27</v>
      </c>
      <c r="T76" s="32">
        <v>58.06</v>
      </c>
      <c r="U76" s="29">
        <v>3.27</v>
      </c>
      <c r="V76" s="59"/>
      <c r="W76" s="33">
        <v>8.5364393726625902</v>
      </c>
      <c r="X76" s="38">
        <f t="shared" si="19"/>
        <v>5097.1629145615798</v>
      </c>
      <c r="Y76" s="35">
        <v>8.36375595201309</v>
      </c>
      <c r="Z76" s="35">
        <f t="shared" si="20"/>
        <v>4288.7729784997036</v>
      </c>
      <c r="AA76" s="56">
        <f t="shared" si="21"/>
        <v>-0.32568125790335539</v>
      </c>
      <c r="AB76" s="34">
        <f t="shared" si="22"/>
        <v>-1396.7729784997036</v>
      </c>
      <c r="AC76" s="36">
        <f t="shared" si="23"/>
        <v>0.18848979419392506</v>
      </c>
      <c r="AD76" s="34">
        <f t="shared" si="24"/>
        <v>-808.38993606187614</v>
      </c>
      <c r="AE76" s="29" t="s">
        <v>85</v>
      </c>
      <c r="AF76" s="37">
        <f t="shared" si="25"/>
        <v>114.33927447990689</v>
      </c>
      <c r="AG76" s="39">
        <f t="shared" si="15"/>
        <v>207.62500000000003</v>
      </c>
      <c r="AH76" s="39">
        <f t="shared" si="26"/>
        <v>93.285725520093138</v>
      </c>
      <c r="AI76" s="39"/>
      <c r="AJ76" s="40">
        <v>30</v>
      </c>
      <c r="AK76" s="40">
        <v>21</v>
      </c>
      <c r="AL76" s="40">
        <v>1</v>
      </c>
      <c r="AM76" s="40">
        <v>36</v>
      </c>
      <c r="AN76" s="40">
        <v>147.00000000000003</v>
      </c>
    </row>
    <row r="77" spans="1:40" x14ac:dyDescent="0.25">
      <c r="A77" s="29">
        <f t="shared" si="27"/>
        <v>76</v>
      </c>
      <c r="B77" s="29" t="s">
        <v>86</v>
      </c>
      <c r="C77" s="32">
        <v>82429</v>
      </c>
      <c r="D77" s="31">
        <v>3678</v>
      </c>
      <c r="E77" s="31"/>
      <c r="F77" s="31"/>
      <c r="G77" s="31"/>
      <c r="H77" s="31"/>
      <c r="I77" s="32">
        <v>236.4</v>
      </c>
      <c r="J77" s="29">
        <v>235.20000000000002</v>
      </c>
      <c r="K77" s="32">
        <v>0.23096446700507614</v>
      </c>
      <c r="L77" s="32">
        <f t="shared" si="16"/>
        <v>1.0511315566835873</v>
      </c>
      <c r="M77" s="29">
        <f t="shared" si="17"/>
        <v>0.64625850340136048</v>
      </c>
      <c r="N77" s="29">
        <f t="shared" si="18"/>
        <v>1.4753401360544216</v>
      </c>
      <c r="O77" s="29">
        <v>248.48750000000001</v>
      </c>
      <c r="P77" s="29">
        <v>146</v>
      </c>
      <c r="Q77" s="29">
        <v>152</v>
      </c>
      <c r="R77" s="29">
        <v>347</v>
      </c>
      <c r="S77" s="32">
        <v>18.059999999999999</v>
      </c>
      <c r="T77" s="32">
        <v>68.61</v>
      </c>
      <c r="U77" s="29">
        <v>1.79</v>
      </c>
      <c r="V77" s="59"/>
      <c r="W77" s="33">
        <v>8.16694666418719</v>
      </c>
      <c r="X77" s="38">
        <f t="shared" si="19"/>
        <v>3522.5719316439986</v>
      </c>
      <c r="Y77" s="35">
        <v>8.0722407039582205</v>
      </c>
      <c r="Z77" s="35">
        <f t="shared" si="20"/>
        <v>3204.2736197298032</v>
      </c>
      <c r="AA77" s="56">
        <f t="shared" si="21"/>
        <v>0.14784204986531185</v>
      </c>
      <c r="AB77" s="34">
        <f t="shared" si="22"/>
        <v>473.72638027019684</v>
      </c>
      <c r="AC77" s="36">
        <f t="shared" si="23"/>
        <v>9.9335559221386219E-2</v>
      </c>
      <c r="AD77" s="34">
        <f t="shared" si="24"/>
        <v>-318.29831191419544</v>
      </c>
      <c r="AE77" s="29" t="s">
        <v>86</v>
      </c>
      <c r="AF77" s="37">
        <f t="shared" si="25"/>
        <v>218.78272706111537</v>
      </c>
      <c r="AG77" s="39">
        <f t="shared" si="15"/>
        <v>248.48750000000001</v>
      </c>
      <c r="AH77" s="39">
        <f t="shared" si="26"/>
        <v>29.704772938884645</v>
      </c>
      <c r="AI77" s="39"/>
      <c r="AJ77" s="40">
        <v>30</v>
      </c>
      <c r="AK77" s="40">
        <v>21</v>
      </c>
      <c r="AL77" s="40">
        <v>1.5</v>
      </c>
      <c r="AM77" s="40">
        <v>81.150000000000006</v>
      </c>
      <c r="AN77" s="40">
        <v>146</v>
      </c>
    </row>
    <row r="78" spans="1:40" x14ac:dyDescent="0.25">
      <c r="A78" s="29">
        <f t="shared" si="27"/>
        <v>77</v>
      </c>
      <c r="B78" s="29" t="s">
        <v>87</v>
      </c>
      <c r="C78" s="32">
        <v>102629</v>
      </c>
      <c r="D78" s="31">
        <v>1207</v>
      </c>
      <c r="E78" s="31"/>
      <c r="F78" s="31"/>
      <c r="G78" s="31"/>
      <c r="H78" s="31"/>
      <c r="I78" s="32">
        <v>202.2</v>
      </c>
      <c r="J78" s="29">
        <v>114.72000000000001</v>
      </c>
      <c r="K78" s="32">
        <v>8.8526211671612259E-2</v>
      </c>
      <c r="L78" s="32">
        <f t="shared" si="16"/>
        <v>1.2011313056379822</v>
      </c>
      <c r="M78" s="29">
        <f t="shared" si="17"/>
        <v>1.324965132496513</v>
      </c>
      <c r="N78" s="29">
        <f t="shared" si="18"/>
        <v>3.3995815899581587</v>
      </c>
      <c r="O78" s="29">
        <v>242.86875000000001</v>
      </c>
      <c r="P78" s="29">
        <v>150</v>
      </c>
      <c r="Q78" s="29">
        <v>152</v>
      </c>
      <c r="R78" s="29">
        <v>390</v>
      </c>
      <c r="S78" s="32">
        <v>4.0299999999999994</v>
      </c>
      <c r="T78" s="32">
        <v>52.769999999999996</v>
      </c>
      <c r="U78" s="29">
        <v>4.8099999999999996</v>
      </c>
      <c r="V78" s="59"/>
      <c r="W78" s="33">
        <v>8.5563368603702301</v>
      </c>
      <c r="X78" s="38">
        <f t="shared" si="19"/>
        <v>5199.5993855964052</v>
      </c>
      <c r="Y78" s="35">
        <v>7.7843829570750298</v>
      </c>
      <c r="Z78" s="35">
        <f t="shared" si="20"/>
        <v>2402.7830701687767</v>
      </c>
      <c r="AA78" s="56">
        <f t="shared" si="21"/>
        <v>-0.49766584633242911</v>
      </c>
      <c r="AB78" s="34">
        <f t="shared" si="22"/>
        <v>-1195.7830701687767</v>
      </c>
      <c r="AC78" s="36">
        <f t="shared" si="23"/>
        <v>1.163990353582429</v>
      </c>
      <c r="AD78" s="34">
        <f t="shared" si="24"/>
        <v>-2796.8163154276285</v>
      </c>
      <c r="AE78" s="29" t="s">
        <v>87</v>
      </c>
      <c r="AF78" s="37">
        <f t="shared" si="25"/>
        <v>134.4505060365679</v>
      </c>
      <c r="AG78" s="39">
        <f t="shared" si="15"/>
        <v>242.86875000000001</v>
      </c>
      <c r="AH78" s="39">
        <f t="shared" si="26"/>
        <v>108.4182439634321</v>
      </c>
      <c r="AI78" s="39"/>
      <c r="AJ78" s="40">
        <v>30</v>
      </c>
      <c r="AK78" s="40">
        <v>21</v>
      </c>
      <c r="AL78" s="40">
        <v>1.5</v>
      </c>
      <c r="AM78" s="40">
        <v>47.25</v>
      </c>
      <c r="AN78" s="40">
        <v>150</v>
      </c>
    </row>
    <row r="79" spans="1:40" x14ac:dyDescent="0.25">
      <c r="A79" s="29">
        <f t="shared" si="27"/>
        <v>78</v>
      </c>
      <c r="B79" s="29" t="s">
        <v>88</v>
      </c>
      <c r="C79" s="32">
        <v>81482</v>
      </c>
      <c r="D79" s="31">
        <v>4048</v>
      </c>
      <c r="E79" s="31"/>
      <c r="F79" s="31"/>
      <c r="G79" s="31"/>
      <c r="H79" s="31"/>
      <c r="I79" s="32">
        <v>236.9</v>
      </c>
      <c r="J79" s="29">
        <v>232</v>
      </c>
      <c r="K79" s="32">
        <v>0.26720135078092022</v>
      </c>
      <c r="L79" s="32">
        <f t="shared" si="16"/>
        <v>1.0174058146897424</v>
      </c>
      <c r="M79" s="29">
        <f t="shared" si="17"/>
        <v>0.75</v>
      </c>
      <c r="N79" s="29">
        <f t="shared" si="18"/>
        <v>1.0991379310344827</v>
      </c>
      <c r="O79" s="29">
        <v>241.0234375</v>
      </c>
      <c r="P79" s="29">
        <v>152</v>
      </c>
      <c r="Q79" s="29">
        <v>174</v>
      </c>
      <c r="R79" s="29">
        <v>255</v>
      </c>
      <c r="S79" s="32">
        <v>8.91</v>
      </c>
      <c r="T79" s="32">
        <v>67.08</v>
      </c>
      <c r="U79" s="29">
        <v>2.83</v>
      </c>
      <c r="V79" s="59"/>
      <c r="W79" s="33">
        <v>7.5889451129177496</v>
      </c>
      <c r="X79" s="38">
        <f t="shared" si="19"/>
        <v>1976.2277167094057</v>
      </c>
      <c r="Y79" s="35">
        <v>7.3199080694653</v>
      </c>
      <c r="Z79" s="35">
        <f t="shared" si="20"/>
        <v>1510.0651422861561</v>
      </c>
      <c r="AA79" s="56">
        <f t="shared" si="21"/>
        <v>1.6806790559191038</v>
      </c>
      <c r="AB79" s="34">
        <f t="shared" si="22"/>
        <v>2537.9348577138439</v>
      </c>
      <c r="AC79" s="36">
        <f t="shared" si="23"/>
        <v>0.3087036190488478</v>
      </c>
      <c r="AD79" s="34">
        <f t="shared" si="24"/>
        <v>-466.16257442324968</v>
      </c>
      <c r="AE79" s="29" t="s">
        <v>88</v>
      </c>
      <c r="AF79" s="37">
        <f t="shared" si="25"/>
        <v>215.30097894562579</v>
      </c>
      <c r="AG79" s="39">
        <f t="shared" si="15"/>
        <v>241.0234375</v>
      </c>
      <c r="AH79" s="39">
        <f t="shared" si="26"/>
        <v>25.722458554374214</v>
      </c>
      <c r="AI79" s="39"/>
      <c r="AJ79" s="40">
        <v>30</v>
      </c>
      <c r="AK79" s="40">
        <v>21</v>
      </c>
      <c r="AL79" s="40">
        <v>1.25</v>
      </c>
      <c r="AM79" s="40">
        <v>66.875</v>
      </c>
      <c r="AN79" s="40">
        <v>152</v>
      </c>
    </row>
    <row r="80" spans="1:40" x14ac:dyDescent="0.25">
      <c r="A80" s="29">
        <f t="shared" si="27"/>
        <v>79</v>
      </c>
      <c r="B80" s="29" t="s">
        <v>89</v>
      </c>
      <c r="C80" s="32">
        <v>136082</v>
      </c>
      <c r="D80" s="31">
        <v>66200.350000000006</v>
      </c>
      <c r="E80" s="31"/>
      <c r="F80" s="31"/>
      <c r="G80" s="31"/>
      <c r="H80" s="31"/>
      <c r="I80" s="32">
        <v>59.1</v>
      </c>
      <c r="J80" s="29">
        <v>60.320000000000007</v>
      </c>
      <c r="K80" s="32">
        <v>0.25211505922165822</v>
      </c>
      <c r="L80" s="32">
        <f t="shared" si="16"/>
        <v>1.0998307952622672</v>
      </c>
      <c r="M80" s="29">
        <f t="shared" si="17"/>
        <v>1.0278514588859415</v>
      </c>
      <c r="N80" s="29">
        <f t="shared" si="18"/>
        <v>2.9011936339522544</v>
      </c>
      <c r="O80" s="29">
        <v>65</v>
      </c>
      <c r="P80" s="29">
        <v>44</v>
      </c>
      <c r="Q80" s="29">
        <v>62.000000000000007</v>
      </c>
      <c r="R80" s="29">
        <v>175</v>
      </c>
      <c r="S80" s="32">
        <v>8.3699999999999992</v>
      </c>
      <c r="T80" s="32">
        <v>65.289999999999992</v>
      </c>
      <c r="U80" s="29">
        <v>2.8</v>
      </c>
      <c r="V80" s="59"/>
      <c r="W80" s="33">
        <v>10.873643396637901</v>
      </c>
      <c r="X80" s="38">
        <f t="shared" si="19"/>
        <v>52767.111989499921</v>
      </c>
      <c r="Y80" s="35">
        <v>10.199520568535499</v>
      </c>
      <c r="Z80" s="35">
        <f t="shared" si="20"/>
        <v>26890.29093181375</v>
      </c>
      <c r="AA80" s="56">
        <f t="shared" si="21"/>
        <v>1.4618681206486592</v>
      </c>
      <c r="AB80" s="34">
        <f t="shared" si="22"/>
        <v>39310.059068186252</v>
      </c>
      <c r="AC80" s="36">
        <f t="shared" si="23"/>
        <v>0.96231093680996405</v>
      </c>
      <c r="AD80" s="34">
        <f t="shared" si="24"/>
        <v>-25876.821057686171</v>
      </c>
      <c r="AE80" s="29" t="s">
        <v>89</v>
      </c>
      <c r="AF80" s="37">
        <f t="shared" si="25"/>
        <v>44.157652529873722</v>
      </c>
      <c r="AG80" s="39">
        <f t="shared" si="15"/>
        <v>65</v>
      </c>
      <c r="AH80" s="39">
        <f t="shared" si="26"/>
        <v>20.842347470126278</v>
      </c>
      <c r="AI80" s="39"/>
      <c r="AJ80" s="40">
        <v>30</v>
      </c>
      <c r="AK80" s="40">
        <v>21</v>
      </c>
      <c r="AL80" s="40">
        <v>0</v>
      </c>
      <c r="AM80" s="40">
        <v>0</v>
      </c>
      <c r="AN80" s="40">
        <v>44</v>
      </c>
    </row>
    <row r="81" spans="1:40" x14ac:dyDescent="0.25">
      <c r="A81" s="29">
        <f t="shared" si="27"/>
        <v>80</v>
      </c>
      <c r="B81" s="29" t="s">
        <v>90</v>
      </c>
      <c r="C81" s="32">
        <v>80060</v>
      </c>
      <c r="D81" s="31">
        <v>74</v>
      </c>
      <c r="E81" s="31"/>
      <c r="F81" s="31"/>
      <c r="G81" s="31"/>
      <c r="H81" s="31"/>
      <c r="I81" s="32">
        <v>168.3</v>
      </c>
      <c r="J81" s="29">
        <v>168</v>
      </c>
      <c r="K81" s="32">
        <v>0.27510398098633387</v>
      </c>
      <c r="L81" s="32">
        <f t="shared" si="16"/>
        <v>1.7759395424836599</v>
      </c>
      <c r="M81" s="29">
        <f t="shared" si="17"/>
        <v>0.68452380952380942</v>
      </c>
      <c r="N81" s="29">
        <f t="shared" si="18"/>
        <v>1.0357142857142858</v>
      </c>
      <c r="O81" s="29">
        <v>298.890625</v>
      </c>
      <c r="P81" s="29">
        <v>167.99999999999997</v>
      </c>
      <c r="Q81" s="29">
        <v>114.99999999999999</v>
      </c>
      <c r="R81" s="29">
        <v>174</v>
      </c>
      <c r="S81" s="32">
        <v>4.58</v>
      </c>
      <c r="T81" s="32">
        <v>52.879999999999995</v>
      </c>
      <c r="U81" s="29">
        <v>5.94</v>
      </c>
      <c r="V81" s="59"/>
      <c r="W81" s="33">
        <v>6.3650679805271304</v>
      </c>
      <c r="X81" s="38">
        <f t="shared" si="19"/>
        <v>581.18433619165864</v>
      </c>
      <c r="Y81" s="35">
        <v>7.87292131810415</v>
      </c>
      <c r="Z81" s="35">
        <f t="shared" si="20"/>
        <v>2625.2235100959015</v>
      </c>
      <c r="AA81" s="56">
        <f t="shared" si="21"/>
        <v>-0.97181192393127058</v>
      </c>
      <c r="AB81" s="34">
        <f t="shared" si="22"/>
        <v>-2551.2235100959015</v>
      </c>
      <c r="AC81" s="36">
        <f t="shared" si="23"/>
        <v>-0.77861529353345327</v>
      </c>
      <c r="AD81" s="34">
        <f t="shared" si="24"/>
        <v>2044.0391739042429</v>
      </c>
      <c r="AE81" s="29" t="s">
        <v>90</v>
      </c>
      <c r="AF81" s="37">
        <f t="shared" si="25"/>
        <v>147.01194193514138</v>
      </c>
      <c r="AG81" s="39">
        <f t="shared" si="15"/>
        <v>298.890625</v>
      </c>
      <c r="AH81" s="39">
        <f t="shared" si="26"/>
        <v>151.87868306485862</v>
      </c>
      <c r="AI81" s="39"/>
      <c r="AJ81" s="40">
        <v>60</v>
      </c>
      <c r="AK81" s="40">
        <v>27</v>
      </c>
      <c r="AL81" s="40">
        <v>2.5</v>
      </c>
      <c r="AM81" s="40">
        <v>103.75</v>
      </c>
      <c r="AN81" s="40">
        <v>167.99999999999997</v>
      </c>
    </row>
    <row r="82" spans="1:40" x14ac:dyDescent="0.25">
      <c r="A82" s="29">
        <f t="shared" si="27"/>
        <v>81</v>
      </c>
      <c r="B82" s="29" t="s">
        <v>91</v>
      </c>
      <c r="C82" s="32">
        <v>259252</v>
      </c>
      <c r="D82" s="31">
        <v>11576.5</v>
      </c>
      <c r="E82" s="31">
        <v>116.2</v>
      </c>
      <c r="F82" s="31">
        <v>116</v>
      </c>
      <c r="G82" s="31">
        <f>F82/E82</f>
        <v>0.99827882960413084</v>
      </c>
      <c r="H82" s="31">
        <v>10.23508</v>
      </c>
      <c r="I82" s="32">
        <v>110.4</v>
      </c>
      <c r="J82" s="29">
        <v>79.84</v>
      </c>
      <c r="K82" s="32">
        <v>0.20652173913043478</v>
      </c>
      <c r="L82" s="32">
        <f t="shared" si="16"/>
        <v>1.3288043478260871</v>
      </c>
      <c r="M82" s="29">
        <f t="shared" si="17"/>
        <v>1.1397795591182365</v>
      </c>
      <c r="N82" s="29">
        <f t="shared" si="18"/>
        <v>3.5320641282565131</v>
      </c>
      <c r="O82" s="29">
        <v>146.70000000000002</v>
      </c>
      <c r="P82" s="29">
        <v>93.000000000000014</v>
      </c>
      <c r="Q82" s="29">
        <v>91</v>
      </c>
      <c r="R82" s="29">
        <v>282</v>
      </c>
      <c r="S82" s="32">
        <v>4.05</v>
      </c>
      <c r="T82" s="32">
        <v>55.04</v>
      </c>
      <c r="U82" s="29">
        <v>3.82</v>
      </c>
      <c r="V82" s="59"/>
      <c r="W82" s="33">
        <v>9.5419498246903895</v>
      </c>
      <c r="X82" s="38">
        <f t="shared" si="19"/>
        <v>13932.08628399225</v>
      </c>
      <c r="Y82" s="35">
        <v>9.8476768218838906</v>
      </c>
      <c r="Z82" s="35">
        <f t="shared" si="20"/>
        <v>18914.362288059383</v>
      </c>
      <c r="AA82" s="56">
        <f t="shared" si="21"/>
        <v>-0.38795187362419126</v>
      </c>
      <c r="AB82" s="34">
        <f t="shared" si="22"/>
        <v>-7337.862288059383</v>
      </c>
      <c r="AC82" s="36">
        <f t="shared" si="23"/>
        <v>-0.26341231748597932</v>
      </c>
      <c r="AD82" s="34">
        <f t="shared" si="24"/>
        <v>4982.2760040671328</v>
      </c>
      <c r="AE82" s="48" t="s">
        <v>91</v>
      </c>
      <c r="AF82" s="37">
        <f t="shared" si="25"/>
        <v>90.81822610425391</v>
      </c>
      <c r="AG82" s="39">
        <f t="shared" si="15"/>
        <v>146.70000000000002</v>
      </c>
      <c r="AH82" s="39">
        <f t="shared" si="26"/>
        <v>55.881773895746107</v>
      </c>
      <c r="AI82" s="39"/>
      <c r="AJ82" s="40">
        <v>40</v>
      </c>
      <c r="AK82" s="40">
        <v>23</v>
      </c>
      <c r="AL82" s="40">
        <v>1</v>
      </c>
      <c r="AM82" s="40">
        <v>25</v>
      </c>
      <c r="AN82" s="40">
        <v>93.000000000000014</v>
      </c>
    </row>
    <row r="83" spans="1:40" x14ac:dyDescent="0.25">
      <c r="A83" s="29">
        <f t="shared" si="27"/>
        <v>82</v>
      </c>
      <c r="B83" s="29" t="s">
        <v>92</v>
      </c>
      <c r="C83" s="32">
        <v>177739</v>
      </c>
      <c r="D83" s="31">
        <v>2184</v>
      </c>
      <c r="E83" s="31"/>
      <c r="F83" s="31"/>
      <c r="G83" s="31"/>
      <c r="H83" s="31">
        <f>EXP(H82)</f>
        <v>27863.698734783444</v>
      </c>
      <c r="I83" s="32">
        <v>231</v>
      </c>
      <c r="J83" s="29">
        <v>204.8</v>
      </c>
      <c r="K83" s="32">
        <v>0.21428571428571427</v>
      </c>
      <c r="L83" s="32">
        <f t="shared" si="16"/>
        <v>1.0879329004329004</v>
      </c>
      <c r="M83" s="29">
        <f t="shared" si="17"/>
        <v>0.7177734375</v>
      </c>
      <c r="N83" s="29">
        <f t="shared" si="18"/>
        <v>0.95703125</v>
      </c>
      <c r="O83" s="29">
        <v>251.3125</v>
      </c>
      <c r="P83" s="29">
        <v>177</v>
      </c>
      <c r="Q83" s="29">
        <v>147</v>
      </c>
      <c r="R83" s="29">
        <v>196</v>
      </c>
      <c r="S83" s="32">
        <v>3.8400000000000003</v>
      </c>
      <c r="T83" s="32">
        <v>50.56</v>
      </c>
      <c r="U83" s="29">
        <v>5.04</v>
      </c>
      <c r="V83" s="59"/>
      <c r="W83" s="33">
        <v>8.3844604140826799</v>
      </c>
      <c r="X83" s="38">
        <f t="shared" si="19"/>
        <v>4378.4953374271572</v>
      </c>
      <c r="Y83" s="35">
        <v>8.4119226304749599</v>
      </c>
      <c r="Z83" s="35">
        <f t="shared" si="20"/>
        <v>4500.4048144316803</v>
      </c>
      <c r="AA83" s="56">
        <f t="shared" si="21"/>
        <v>-0.51471032272553474</v>
      </c>
      <c r="AB83" s="34">
        <f t="shared" si="22"/>
        <v>-2316.4048144316803</v>
      </c>
      <c r="AC83" s="36">
        <f t="shared" si="23"/>
        <v>-2.7088558036732532E-2</v>
      </c>
      <c r="AD83" s="34">
        <f t="shared" si="24"/>
        <v>121.90947700452307</v>
      </c>
      <c r="AE83" s="29" t="s">
        <v>92</v>
      </c>
      <c r="AF83" s="37">
        <f t="shared" si="25"/>
        <v>214.03410839501115</v>
      </c>
      <c r="AG83" s="39">
        <f t="shared" si="15"/>
        <v>251.3125</v>
      </c>
      <c r="AH83" s="39">
        <f t="shared" si="26"/>
        <v>37.278391604988855</v>
      </c>
      <c r="AI83" s="39"/>
      <c r="AJ83" s="40">
        <v>30</v>
      </c>
      <c r="AK83" s="40">
        <v>21</v>
      </c>
      <c r="AL83" s="40">
        <v>1</v>
      </c>
      <c r="AM83" s="40">
        <v>48.4</v>
      </c>
      <c r="AN83" s="40">
        <v>177</v>
      </c>
    </row>
    <row r="84" spans="1:40" x14ac:dyDescent="0.25">
      <c r="A84" s="29">
        <f t="shared" si="27"/>
        <v>83</v>
      </c>
      <c r="B84" s="29" t="s">
        <v>93</v>
      </c>
      <c r="C84" s="32">
        <v>105452</v>
      </c>
      <c r="D84" s="31">
        <v>701</v>
      </c>
      <c r="E84" s="31"/>
      <c r="F84" s="31"/>
      <c r="G84" s="31"/>
      <c r="H84" s="31"/>
      <c r="I84" s="32">
        <v>136.9</v>
      </c>
      <c r="J84" s="29">
        <v>123.04000000000002</v>
      </c>
      <c r="K84" s="32">
        <v>0.25566106647187725</v>
      </c>
      <c r="L84" s="32">
        <f t="shared" si="16"/>
        <v>1.2376876369612855</v>
      </c>
      <c r="M84" s="29">
        <f t="shared" si="17"/>
        <v>0.7639791937581274</v>
      </c>
      <c r="N84" s="29">
        <f t="shared" si="18"/>
        <v>2.6170351105331595</v>
      </c>
      <c r="O84" s="29">
        <v>169.4394375</v>
      </c>
      <c r="P84" s="29">
        <v>105</v>
      </c>
      <c r="Q84" s="29">
        <v>94.000000000000014</v>
      </c>
      <c r="R84" s="29">
        <v>322</v>
      </c>
      <c r="S84" s="32">
        <v>12.14</v>
      </c>
      <c r="T84" s="32">
        <v>64.8</v>
      </c>
      <c r="U84" s="29">
        <v>2.4700000000000002</v>
      </c>
      <c r="V84" s="59"/>
      <c r="W84" s="33">
        <v>8.7300079344108905</v>
      </c>
      <c r="X84" s="38">
        <f t="shared" si="19"/>
        <v>6185.7771915047815</v>
      </c>
      <c r="Y84" s="35">
        <v>8.99628542464737</v>
      </c>
      <c r="Z84" s="35">
        <f t="shared" si="20"/>
        <v>8073.0402460425767</v>
      </c>
      <c r="AA84" s="56">
        <f t="shared" si="21"/>
        <v>-0.91316778083156069</v>
      </c>
      <c r="AB84" s="34">
        <f t="shared" si="22"/>
        <v>-7372.0402460425767</v>
      </c>
      <c r="AC84" s="36">
        <f t="shared" si="23"/>
        <v>-0.23377352236822255</v>
      </c>
      <c r="AD84" s="34">
        <f t="shared" si="24"/>
        <v>1887.2630545377951</v>
      </c>
      <c r="AE84" s="48" t="s">
        <v>93</v>
      </c>
      <c r="AF84" s="37">
        <f t="shared" si="25"/>
        <v>119.52761068660564</v>
      </c>
      <c r="AG84" s="39">
        <f t="shared" si="15"/>
        <v>169.4394375</v>
      </c>
      <c r="AH84" s="39">
        <f t="shared" si="26"/>
        <v>49.911826813394356</v>
      </c>
      <c r="AI84" s="39"/>
      <c r="AJ84" s="40">
        <v>20</v>
      </c>
      <c r="AK84" s="40">
        <v>17</v>
      </c>
      <c r="AL84" s="40">
        <v>1.33</v>
      </c>
      <c r="AM84" s="40">
        <v>43.89</v>
      </c>
      <c r="AN84" s="40">
        <v>105</v>
      </c>
    </row>
    <row r="85" spans="1:40" x14ac:dyDescent="0.25">
      <c r="A85" s="29">
        <f t="shared" si="27"/>
        <v>84</v>
      </c>
      <c r="B85" s="29" t="s">
        <v>94</v>
      </c>
      <c r="C85" s="32">
        <v>169880</v>
      </c>
      <c r="D85" s="31">
        <v>2207</v>
      </c>
      <c r="E85" s="31"/>
      <c r="F85" s="31"/>
      <c r="G85" s="31"/>
      <c r="H85" s="31"/>
      <c r="I85" s="32">
        <v>374</v>
      </c>
      <c r="J85" s="29">
        <v>387.20000000000005</v>
      </c>
      <c r="K85" s="32">
        <v>0.2700534759358289</v>
      </c>
      <c r="L85" s="32">
        <f t="shared" si="16"/>
        <v>1.1483957219251337</v>
      </c>
      <c r="M85" s="29">
        <f t="shared" si="17"/>
        <v>0.64307851239669422</v>
      </c>
      <c r="N85" s="29">
        <f t="shared" si="18"/>
        <v>1.0356404958677685</v>
      </c>
      <c r="O85" s="29">
        <v>429.5</v>
      </c>
      <c r="P85" s="29">
        <v>265</v>
      </c>
      <c r="Q85" s="29">
        <v>249.00000000000003</v>
      </c>
      <c r="R85" s="29">
        <v>401</v>
      </c>
      <c r="S85" s="32">
        <v>5.6999999999999993</v>
      </c>
      <c r="T85" s="32">
        <v>50.46</v>
      </c>
      <c r="U85" s="29">
        <v>3.83</v>
      </c>
      <c r="V85" s="59"/>
      <c r="W85" s="33">
        <v>7.2357937398936496</v>
      </c>
      <c r="X85" s="38">
        <f t="shared" si="19"/>
        <v>1388.2423643293851</v>
      </c>
      <c r="Y85" s="35">
        <v>8.0591953880402496</v>
      </c>
      <c r="Z85" s="35">
        <f t="shared" si="20"/>
        <v>3162.7443283893226</v>
      </c>
      <c r="AA85" s="56">
        <f t="shared" si="21"/>
        <v>-0.30218829888031146</v>
      </c>
      <c r="AB85" s="34">
        <f t="shared" si="22"/>
        <v>-955.74432838932262</v>
      </c>
      <c r="AC85" s="36">
        <f t="shared" si="23"/>
        <v>-0.56106399373851079</v>
      </c>
      <c r="AD85" s="34">
        <f t="shared" si="24"/>
        <v>1774.5019640599376</v>
      </c>
      <c r="AE85" s="29" t="s">
        <v>94</v>
      </c>
      <c r="AF85" s="37">
        <f t="shared" si="25"/>
        <v>413.91846794719078</v>
      </c>
      <c r="AG85" s="39">
        <f t="shared" si="15"/>
        <v>429.5</v>
      </c>
      <c r="AH85" s="39">
        <f t="shared" si="26"/>
        <v>15.581532052809223</v>
      </c>
      <c r="AI85" s="39"/>
      <c r="AJ85" s="40">
        <v>30</v>
      </c>
      <c r="AK85" s="40">
        <v>21</v>
      </c>
      <c r="AL85" s="40">
        <v>2</v>
      </c>
      <c r="AM85" s="40">
        <v>66</v>
      </c>
      <c r="AN85" s="40">
        <v>265</v>
      </c>
    </row>
    <row r="86" spans="1:40" x14ac:dyDescent="0.25">
      <c r="A86" s="29">
        <f t="shared" si="27"/>
        <v>85</v>
      </c>
      <c r="B86" s="29" t="s">
        <v>95</v>
      </c>
      <c r="C86" s="32">
        <v>155432</v>
      </c>
      <c r="D86" s="31">
        <v>2367</v>
      </c>
      <c r="E86" s="31"/>
      <c r="F86" s="31"/>
      <c r="G86" s="31"/>
      <c r="H86" s="31"/>
      <c r="I86" s="32">
        <v>269.2</v>
      </c>
      <c r="J86" s="29">
        <v>280</v>
      </c>
      <c r="K86" s="32">
        <v>0.29346210995542349</v>
      </c>
      <c r="L86" s="32">
        <f t="shared" si="16"/>
        <v>1.2336587574294204</v>
      </c>
      <c r="M86" s="29">
        <f t="shared" si="17"/>
        <v>0.67142857142857149</v>
      </c>
      <c r="N86" s="29">
        <f t="shared" si="18"/>
        <v>1.3</v>
      </c>
      <c r="O86" s="29">
        <v>332.10093749999999</v>
      </c>
      <c r="P86" s="29">
        <v>216</v>
      </c>
      <c r="Q86" s="29">
        <v>188.00000000000003</v>
      </c>
      <c r="R86" s="29">
        <v>364</v>
      </c>
      <c r="S86" s="32">
        <v>9.4600000000000009</v>
      </c>
      <c r="T86" s="32">
        <v>69.63</v>
      </c>
      <c r="U86" s="29">
        <v>2.59</v>
      </c>
      <c r="V86" s="59"/>
      <c r="W86" s="33">
        <v>7.1912313220191404</v>
      </c>
      <c r="X86" s="38">
        <f t="shared" si="19"/>
        <v>1327.7370713849527</v>
      </c>
      <c r="Y86" s="35">
        <v>7.9392055941816899</v>
      </c>
      <c r="Z86" s="35">
        <f t="shared" si="20"/>
        <v>2805.1312103795649</v>
      </c>
      <c r="AA86" s="56">
        <f t="shared" si="21"/>
        <v>-0.15618920382703985</v>
      </c>
      <c r="AB86" s="34">
        <f t="shared" si="22"/>
        <v>-438.13121037956489</v>
      </c>
      <c r="AC86" s="36">
        <f t="shared" si="23"/>
        <v>-0.52667559133346376</v>
      </c>
      <c r="AD86" s="34">
        <f t="shared" si="24"/>
        <v>1477.3941389946121</v>
      </c>
      <c r="AE86" s="29" t="s">
        <v>95</v>
      </c>
      <c r="AF86" s="37">
        <f t="shared" si="25"/>
        <v>271.3160925392927</v>
      </c>
      <c r="AG86" s="39">
        <f t="shared" si="15"/>
        <v>332.10093749999999</v>
      </c>
      <c r="AH86" s="39">
        <f t="shared" si="26"/>
        <v>60.784844960707289</v>
      </c>
      <c r="AI86" s="39"/>
      <c r="AJ86" s="40">
        <v>30</v>
      </c>
      <c r="AK86" s="40">
        <v>21</v>
      </c>
      <c r="AL86" s="40">
        <v>1.5</v>
      </c>
      <c r="AM86" s="40">
        <v>90</v>
      </c>
      <c r="AN86" s="40">
        <v>216</v>
      </c>
    </row>
    <row r="87" spans="1:40" x14ac:dyDescent="0.25">
      <c r="A87" s="29">
        <f t="shared" si="27"/>
        <v>86</v>
      </c>
      <c r="B87" s="29" t="s">
        <v>96</v>
      </c>
      <c r="C87" s="32">
        <v>76886</v>
      </c>
      <c r="D87" s="31">
        <v>75755.510000000009</v>
      </c>
      <c r="E87" s="31"/>
      <c r="F87" s="31"/>
      <c r="G87" s="31"/>
      <c r="H87" s="31"/>
      <c r="I87" s="32">
        <v>43.5</v>
      </c>
      <c r="J87" s="29">
        <v>51.84</v>
      </c>
      <c r="K87" s="32">
        <v>0.18850574712643678</v>
      </c>
      <c r="L87" s="32">
        <f t="shared" si="16"/>
        <v>1.2551724137931035</v>
      </c>
      <c r="M87" s="29">
        <f t="shared" si="17"/>
        <v>0.81018518518518512</v>
      </c>
      <c r="N87" s="29">
        <f t="shared" si="18"/>
        <v>1.9097222222222221</v>
      </c>
      <c r="O87" s="29">
        <v>54.6</v>
      </c>
      <c r="P87" s="29">
        <v>43</v>
      </c>
      <c r="Q87" s="29">
        <v>42</v>
      </c>
      <c r="R87" s="29">
        <v>99</v>
      </c>
      <c r="S87" s="32">
        <v>6.6999999999999993</v>
      </c>
      <c r="T87" s="32">
        <v>57.949999999999996</v>
      </c>
      <c r="U87" s="29">
        <v>4.05</v>
      </c>
      <c r="V87" s="59"/>
      <c r="W87" s="33">
        <v>10.861355793529601</v>
      </c>
      <c r="X87" s="38">
        <f t="shared" si="19"/>
        <v>52122.697920422172</v>
      </c>
      <c r="Y87" s="35">
        <v>10.0518230615323</v>
      </c>
      <c r="Z87" s="35">
        <f t="shared" si="20"/>
        <v>23198.03977278421</v>
      </c>
      <c r="AA87" s="56">
        <f t="shared" si="21"/>
        <v>2.2655996257440632</v>
      </c>
      <c r="AB87" s="34">
        <f t="shared" si="22"/>
        <v>52557.470227215803</v>
      </c>
      <c r="AC87" s="36">
        <f t="shared" si="23"/>
        <v>1.2468578565664925</v>
      </c>
      <c r="AD87" s="34">
        <f t="shared" si="24"/>
        <v>-28924.658147637962</v>
      </c>
      <c r="AE87" s="29" t="s">
        <v>96</v>
      </c>
      <c r="AF87" s="37">
        <f t="shared" si="25"/>
        <v>27.378212577051485</v>
      </c>
      <c r="AG87" s="39">
        <f t="shared" si="15"/>
        <v>54.6</v>
      </c>
      <c r="AH87" s="39">
        <f t="shared" si="26"/>
        <v>27.221787422948516</v>
      </c>
      <c r="AI87" s="39"/>
      <c r="AJ87" s="40">
        <v>12</v>
      </c>
      <c r="AK87" s="40">
        <v>11.6</v>
      </c>
      <c r="AL87" s="40">
        <v>0</v>
      </c>
      <c r="AM87" s="40">
        <v>0</v>
      </c>
      <c r="AN87" s="40">
        <v>43</v>
      </c>
    </row>
    <row r="88" spans="1:40" x14ac:dyDescent="0.25">
      <c r="A88" s="29">
        <f t="shared" si="27"/>
        <v>87</v>
      </c>
      <c r="B88" s="29" t="s">
        <v>97</v>
      </c>
      <c r="C88" s="32">
        <v>170994</v>
      </c>
      <c r="D88" s="31">
        <v>1895.3</v>
      </c>
      <c r="E88" s="31"/>
      <c r="F88" s="31"/>
      <c r="G88" s="31"/>
      <c r="H88" s="31"/>
      <c r="I88" s="32">
        <v>142.5</v>
      </c>
      <c r="J88" s="29">
        <v>127.52000000000001</v>
      </c>
      <c r="K88" s="32">
        <v>0.24561403508771928</v>
      </c>
      <c r="L88" s="32">
        <f t="shared" si="16"/>
        <v>1.3479166666666667</v>
      </c>
      <c r="M88" s="29">
        <f t="shared" si="17"/>
        <v>0.79987452948557081</v>
      </c>
      <c r="N88" s="29">
        <f t="shared" si="18"/>
        <v>1.7644291091593474</v>
      </c>
      <c r="O88" s="29">
        <v>192.078125</v>
      </c>
      <c r="P88" s="29">
        <v>116.00000000000001</v>
      </c>
      <c r="Q88" s="29">
        <v>102</v>
      </c>
      <c r="R88" s="29">
        <v>225</v>
      </c>
      <c r="S88" s="32">
        <v>4.16</v>
      </c>
      <c r="T88" s="32">
        <v>54.54</v>
      </c>
      <c r="U88" s="29">
        <v>5.14</v>
      </c>
      <c r="V88" s="59"/>
      <c r="W88" s="33">
        <v>8.3993744620622799</v>
      </c>
      <c r="X88" s="38">
        <f t="shared" si="19"/>
        <v>4444.2858086197257</v>
      </c>
      <c r="Y88" s="35">
        <v>8.9468816737376802</v>
      </c>
      <c r="Z88" s="35">
        <f t="shared" si="20"/>
        <v>7683.8935761785006</v>
      </c>
      <c r="AA88" s="56">
        <f t="shared" si="21"/>
        <v>-0.75334119594318916</v>
      </c>
      <c r="AB88" s="34">
        <f t="shared" si="22"/>
        <v>-5788.5935761785004</v>
      </c>
      <c r="AC88" s="36">
        <f t="shared" si="23"/>
        <v>-0.42161018179665599</v>
      </c>
      <c r="AD88" s="34">
        <f t="shared" si="24"/>
        <v>3239.6077675587749</v>
      </c>
      <c r="AE88" s="48" t="s">
        <v>97</v>
      </c>
      <c r="AF88" s="37">
        <f t="shared" si="25"/>
        <v>123.99223843044277</v>
      </c>
      <c r="AG88" s="39">
        <f t="shared" si="15"/>
        <v>192.078125</v>
      </c>
      <c r="AH88" s="39">
        <f t="shared" si="26"/>
        <v>68.085886569557232</v>
      </c>
      <c r="AI88" s="39"/>
      <c r="AJ88" s="40">
        <v>30</v>
      </c>
      <c r="AK88" s="40">
        <v>21</v>
      </c>
      <c r="AL88" s="40">
        <v>1.5</v>
      </c>
      <c r="AM88" s="40">
        <v>50.849999999999994</v>
      </c>
      <c r="AN88" s="40">
        <v>116.00000000000001</v>
      </c>
    </row>
    <row r="89" spans="1:40" x14ac:dyDescent="0.25">
      <c r="A89" s="29">
        <f t="shared" si="27"/>
        <v>88</v>
      </c>
      <c r="B89" s="29" t="s">
        <v>98</v>
      </c>
      <c r="C89" s="32">
        <v>80661</v>
      </c>
      <c r="D89" s="31">
        <v>15620.749999999998</v>
      </c>
      <c r="E89" s="31"/>
      <c r="F89" s="31"/>
      <c r="G89" s="31"/>
      <c r="H89" s="31"/>
      <c r="I89" s="32">
        <v>97.7</v>
      </c>
      <c r="J89" s="29">
        <v>93.600000000000009</v>
      </c>
      <c r="K89" s="32">
        <v>0.17502558853633574</v>
      </c>
      <c r="L89" s="32">
        <f t="shared" si="16"/>
        <v>1.1156601842374616</v>
      </c>
      <c r="M89" s="29">
        <f t="shared" si="17"/>
        <v>0.95085470085470081</v>
      </c>
      <c r="N89" s="29">
        <f t="shared" si="18"/>
        <v>2.7777777777777777</v>
      </c>
      <c r="O89" s="29">
        <v>109</v>
      </c>
      <c r="P89" s="29">
        <v>82</v>
      </c>
      <c r="Q89" s="29">
        <v>89</v>
      </c>
      <c r="R89" s="29">
        <v>260</v>
      </c>
      <c r="S89" s="32">
        <v>5.3100000000000005</v>
      </c>
      <c r="T89" s="32">
        <v>62.949999999999996</v>
      </c>
      <c r="U89" s="29">
        <v>1.86</v>
      </c>
      <c r="V89" s="59"/>
      <c r="W89" s="33">
        <v>9.2756941401988797</v>
      </c>
      <c r="X89" s="38">
        <f t="shared" si="19"/>
        <v>10675.366181219788</v>
      </c>
      <c r="Y89" s="35">
        <v>8.3086933810386903</v>
      </c>
      <c r="Z89" s="35">
        <f t="shared" si="20"/>
        <v>4059.0059431913087</v>
      </c>
      <c r="AA89" s="56">
        <f t="shared" si="21"/>
        <v>2.8484176221034327</v>
      </c>
      <c r="AB89" s="34">
        <f t="shared" si="22"/>
        <v>11561.744056808689</v>
      </c>
      <c r="AC89" s="36">
        <f t="shared" si="23"/>
        <v>1.6300444814886139</v>
      </c>
      <c r="AD89" s="34">
        <f t="shared" si="24"/>
        <v>-6616.3602380284792</v>
      </c>
      <c r="AE89" s="29" t="s">
        <v>98</v>
      </c>
      <c r="AF89" s="37">
        <f t="shared" si="25"/>
        <v>66.079542658230494</v>
      </c>
      <c r="AG89" s="39">
        <f t="shared" si="15"/>
        <v>109</v>
      </c>
      <c r="AH89" s="39">
        <f t="shared" si="26"/>
        <v>42.920457341769506</v>
      </c>
      <c r="AI89" s="39"/>
      <c r="AJ89" s="40">
        <v>60</v>
      </c>
      <c r="AK89" s="40">
        <v>27</v>
      </c>
      <c r="AL89" s="40">
        <v>0</v>
      </c>
      <c r="AM89" s="40">
        <v>0</v>
      </c>
      <c r="AN89" s="40">
        <v>82</v>
      </c>
    </row>
    <row r="90" spans="1:40" x14ac:dyDescent="0.25">
      <c r="A90" s="29">
        <f t="shared" si="27"/>
        <v>89</v>
      </c>
      <c r="B90" s="29" t="s">
        <v>99</v>
      </c>
      <c r="C90" s="32">
        <v>78044</v>
      </c>
      <c r="D90" s="31">
        <v>1089</v>
      </c>
      <c r="E90" s="31"/>
      <c r="F90" s="31"/>
      <c r="G90" s="31"/>
      <c r="H90" s="31"/>
      <c r="I90" s="32">
        <v>302</v>
      </c>
      <c r="J90" s="29">
        <v>313.60000000000002</v>
      </c>
      <c r="K90" s="32">
        <v>0.26986754966887416</v>
      </c>
      <c r="L90" s="32">
        <f t="shared" si="16"/>
        <v>1.1163079470198676</v>
      </c>
      <c r="M90" s="29">
        <f t="shared" si="17"/>
        <v>0.65051020408163263</v>
      </c>
      <c r="N90" s="29">
        <f t="shared" si="18"/>
        <v>1.2850765306122447</v>
      </c>
      <c r="O90" s="29">
        <v>337.125</v>
      </c>
      <c r="P90" s="29">
        <v>222</v>
      </c>
      <c r="Q90" s="29">
        <v>204</v>
      </c>
      <c r="R90" s="29">
        <v>403</v>
      </c>
      <c r="S90" s="32">
        <v>6.13</v>
      </c>
      <c r="T90" s="32">
        <v>61.36</v>
      </c>
      <c r="U90" s="29">
        <v>2.74</v>
      </c>
      <c r="V90" s="59"/>
      <c r="W90" s="33">
        <v>6.5973211913154204</v>
      </c>
      <c r="X90" s="38">
        <f t="shared" si="19"/>
        <v>733.12864503887965</v>
      </c>
      <c r="Y90" s="35">
        <v>6.7567607192258601</v>
      </c>
      <c r="Z90" s="35">
        <f t="shared" si="20"/>
        <v>859.85237645297502</v>
      </c>
      <c r="AA90" s="56">
        <f t="shared" si="21"/>
        <v>0.26649647058288611</v>
      </c>
      <c r="AB90" s="34">
        <f t="shared" si="22"/>
        <v>229.14762354702498</v>
      </c>
      <c r="AC90" s="36">
        <f t="shared" si="23"/>
        <v>-0.14737847435725013</v>
      </c>
      <c r="AD90" s="34">
        <f t="shared" si="24"/>
        <v>126.72373141409537</v>
      </c>
      <c r="AE90" s="29" t="s">
        <v>99</v>
      </c>
      <c r="AF90" s="37">
        <f t="shared" si="25"/>
        <v>283.39167043263831</v>
      </c>
      <c r="AG90" s="39">
        <f t="shared" si="15"/>
        <v>337.125</v>
      </c>
      <c r="AH90" s="39">
        <f t="shared" si="26"/>
        <v>53.733329567361693</v>
      </c>
      <c r="AI90" s="39"/>
      <c r="AJ90" s="40">
        <v>30</v>
      </c>
      <c r="AK90" s="40">
        <v>21</v>
      </c>
      <c r="AL90" s="40">
        <v>1.5</v>
      </c>
      <c r="AM90" s="40">
        <v>94.199999999999989</v>
      </c>
      <c r="AN90" s="40">
        <v>222</v>
      </c>
    </row>
    <row r="91" spans="1:40" x14ac:dyDescent="0.25">
      <c r="A91" s="29">
        <f t="shared" si="27"/>
        <v>90</v>
      </c>
      <c r="B91" s="29" t="s">
        <v>100</v>
      </c>
      <c r="C91" s="32">
        <v>81203</v>
      </c>
      <c r="D91" s="31">
        <v>4356</v>
      </c>
      <c r="E91" s="31"/>
      <c r="F91" s="31"/>
      <c r="G91" s="31"/>
      <c r="H91" s="31"/>
      <c r="I91" s="32">
        <v>116.7</v>
      </c>
      <c r="J91" s="29">
        <v>100.48</v>
      </c>
      <c r="K91" s="32">
        <v>0.15338474721508139</v>
      </c>
      <c r="L91" s="32">
        <f t="shared" si="16"/>
        <v>1.4042952013710368</v>
      </c>
      <c r="M91" s="29">
        <f t="shared" si="17"/>
        <v>0.92555732484076447</v>
      </c>
      <c r="N91" s="29">
        <f t="shared" si="18"/>
        <v>3.4832802547770698</v>
      </c>
      <c r="O91" s="29">
        <v>163.88124999999999</v>
      </c>
      <c r="P91" s="29">
        <v>111</v>
      </c>
      <c r="Q91" s="29">
        <v>93.000000000000014</v>
      </c>
      <c r="R91" s="29">
        <v>350</v>
      </c>
      <c r="S91" s="32">
        <v>4.45</v>
      </c>
      <c r="T91" s="32">
        <v>58.32</v>
      </c>
      <c r="U91" s="29">
        <v>3.68</v>
      </c>
      <c r="V91" s="59"/>
      <c r="W91" s="33">
        <v>8.2738364853050896</v>
      </c>
      <c r="X91" s="38">
        <f t="shared" si="19"/>
        <v>3919.9590460946119</v>
      </c>
      <c r="Y91" s="35">
        <v>8.0975088755154907</v>
      </c>
      <c r="Z91" s="35">
        <f t="shared" si="20"/>
        <v>3286.2713589572982</v>
      </c>
      <c r="AA91" s="56">
        <f t="shared" si="21"/>
        <v>0.3255143973813886</v>
      </c>
      <c r="AB91" s="34">
        <f t="shared" si="22"/>
        <v>1069.7286410427018</v>
      </c>
      <c r="AC91" s="36">
        <f t="shared" si="23"/>
        <v>0.19282877703026224</v>
      </c>
      <c r="AD91" s="34">
        <f t="shared" si="24"/>
        <v>-633.68768713731379</v>
      </c>
      <c r="AE91" s="29" t="s">
        <v>100</v>
      </c>
      <c r="AF91" s="37">
        <f t="shared" si="25"/>
        <v>78.94278997235979</v>
      </c>
      <c r="AG91" s="39">
        <f t="shared" si="15"/>
        <v>163.88124999999999</v>
      </c>
      <c r="AH91" s="39">
        <f t="shared" si="26"/>
        <v>84.938460027640204</v>
      </c>
      <c r="AI91" s="39"/>
      <c r="AJ91" s="40">
        <v>30</v>
      </c>
      <c r="AK91" s="40">
        <v>21</v>
      </c>
      <c r="AL91" s="40">
        <v>1</v>
      </c>
      <c r="AM91" s="40">
        <v>28.8</v>
      </c>
      <c r="AN91" s="40">
        <v>111</v>
      </c>
    </row>
    <row r="92" spans="1:40" x14ac:dyDescent="0.25">
      <c r="A92" s="29">
        <f t="shared" si="27"/>
        <v>91</v>
      </c>
      <c r="B92" s="29" t="s">
        <v>101</v>
      </c>
      <c r="C92" s="32">
        <v>251462</v>
      </c>
      <c r="D92" s="31">
        <v>9529</v>
      </c>
      <c r="E92" s="31"/>
      <c r="F92" s="31"/>
      <c r="G92" s="31"/>
      <c r="H92" s="31"/>
      <c r="I92" s="32">
        <v>161</v>
      </c>
      <c r="J92" s="29">
        <v>141.44000000000003</v>
      </c>
      <c r="K92" s="32">
        <v>0.21739130434782608</v>
      </c>
      <c r="L92" s="32">
        <f t="shared" si="16"/>
        <v>1.1213897515527951</v>
      </c>
      <c r="M92" s="29">
        <f t="shared" si="17"/>
        <v>0.79185520361990935</v>
      </c>
      <c r="N92" s="29">
        <f t="shared" si="18"/>
        <v>1.6968325791855201</v>
      </c>
      <c r="O92" s="29">
        <v>180.54375000000002</v>
      </c>
      <c r="P92" s="29">
        <v>113</v>
      </c>
      <c r="Q92" s="29">
        <v>112</v>
      </c>
      <c r="R92" s="29">
        <v>240</v>
      </c>
      <c r="S92" s="32">
        <v>5.29</v>
      </c>
      <c r="T92" s="32">
        <v>55.28</v>
      </c>
      <c r="U92" s="29">
        <v>5.14</v>
      </c>
      <c r="V92" s="59"/>
      <c r="W92" s="33">
        <v>9.4499048628678892</v>
      </c>
      <c r="X92" s="38">
        <f t="shared" si="19"/>
        <v>12706.956302777884</v>
      </c>
      <c r="Y92" s="35">
        <v>9.5097511334881002</v>
      </c>
      <c r="Z92" s="35">
        <f t="shared" si="20"/>
        <v>13490.636531039181</v>
      </c>
      <c r="AA92" s="56">
        <f t="shared" si="21"/>
        <v>-0.29365823635706662</v>
      </c>
      <c r="AB92" s="34">
        <f t="shared" si="22"/>
        <v>-3961.6365310391811</v>
      </c>
      <c r="AC92" s="36">
        <f t="shared" si="23"/>
        <v>-5.8090678409295958E-2</v>
      </c>
      <c r="AD92" s="34">
        <f t="shared" si="24"/>
        <v>783.68022826129709</v>
      </c>
      <c r="AE92" s="29" t="s">
        <v>101</v>
      </c>
      <c r="AF92" s="37">
        <f t="shared" si="25"/>
        <v>146.09588721894227</v>
      </c>
      <c r="AG92" s="39">
        <f t="shared" si="15"/>
        <v>180.54375000000002</v>
      </c>
      <c r="AH92" s="39">
        <f t="shared" si="26"/>
        <v>34.447862781057751</v>
      </c>
      <c r="AI92" s="39"/>
      <c r="AJ92" s="40">
        <v>17.14</v>
      </c>
      <c r="AK92" s="40">
        <v>15.3</v>
      </c>
      <c r="AL92" s="40">
        <v>1.3</v>
      </c>
      <c r="AM92" s="40">
        <v>47.45</v>
      </c>
      <c r="AN92" s="40">
        <v>113</v>
      </c>
    </row>
    <row r="93" spans="1:40" x14ac:dyDescent="0.25">
      <c r="A93" s="29">
        <f t="shared" si="27"/>
        <v>92</v>
      </c>
      <c r="B93" s="29" t="s">
        <v>102</v>
      </c>
      <c r="C93" s="32">
        <v>94029</v>
      </c>
      <c r="D93" s="31">
        <v>2610</v>
      </c>
      <c r="E93" s="31"/>
      <c r="F93" s="31"/>
      <c r="G93" s="31"/>
      <c r="H93" s="31"/>
      <c r="I93" s="32">
        <v>167</v>
      </c>
      <c r="J93" s="29">
        <v>196.8</v>
      </c>
      <c r="K93" s="32">
        <v>0.28443113772455092</v>
      </c>
      <c r="L93" s="32">
        <f t="shared" si="16"/>
        <v>1.4109281437125749</v>
      </c>
      <c r="M93" s="29">
        <f t="shared" si="17"/>
        <v>0.6707317073170731</v>
      </c>
      <c r="N93" s="29">
        <f t="shared" si="18"/>
        <v>1.3211382113821137</v>
      </c>
      <c r="O93" s="29">
        <v>235.625</v>
      </c>
      <c r="P93" s="29">
        <v>132</v>
      </c>
      <c r="Q93" s="29">
        <v>132</v>
      </c>
      <c r="R93" s="29">
        <v>260</v>
      </c>
      <c r="S93" s="32">
        <v>8.6</v>
      </c>
      <c r="T93" s="32">
        <v>66.320000000000007</v>
      </c>
      <c r="U93" s="29">
        <v>2.75</v>
      </c>
      <c r="V93" s="59"/>
      <c r="W93" s="33">
        <v>7.29803476417701</v>
      </c>
      <c r="X93" s="38">
        <f t="shared" si="19"/>
        <v>1477.3936458379617</v>
      </c>
      <c r="Y93" s="35">
        <v>8.0571722961304104</v>
      </c>
      <c r="Z93" s="35">
        <f t="shared" si="20"/>
        <v>3156.3522739626378</v>
      </c>
      <c r="AA93" s="56">
        <f t="shared" si="21"/>
        <v>-0.17309610162008965</v>
      </c>
      <c r="AB93" s="34">
        <f t="shared" si="22"/>
        <v>-546.35227396263781</v>
      </c>
      <c r="AC93" s="36">
        <f t="shared" si="23"/>
        <v>-0.53193005165321106</v>
      </c>
      <c r="AD93" s="34">
        <f t="shared" si="24"/>
        <v>1678.9586281246761</v>
      </c>
      <c r="AE93" s="29" t="s">
        <v>102</v>
      </c>
      <c r="AF93" s="37">
        <f t="shared" si="25"/>
        <v>147.64506151432082</v>
      </c>
      <c r="AG93" s="39">
        <f t="shared" si="15"/>
        <v>235.625</v>
      </c>
      <c r="AH93" s="39">
        <f t="shared" si="26"/>
        <v>87.979938485679185</v>
      </c>
      <c r="AI93" s="39"/>
      <c r="AJ93" s="40">
        <v>30</v>
      </c>
      <c r="AK93" s="40">
        <v>21</v>
      </c>
      <c r="AL93" s="40">
        <v>2</v>
      </c>
      <c r="AM93" s="40">
        <v>93.8</v>
      </c>
      <c r="AN93" s="40">
        <v>132</v>
      </c>
    </row>
    <row r="94" spans="1:40" x14ac:dyDescent="0.25">
      <c r="A94" s="29">
        <f t="shared" si="27"/>
        <v>93</v>
      </c>
      <c r="B94" s="29" t="s">
        <v>103</v>
      </c>
      <c r="C94" s="32">
        <v>96964</v>
      </c>
      <c r="D94" s="31">
        <v>585</v>
      </c>
      <c r="E94" s="31"/>
      <c r="F94" s="31"/>
      <c r="G94" s="31"/>
      <c r="H94" s="31"/>
      <c r="I94" s="32">
        <v>414.7</v>
      </c>
      <c r="J94" s="29">
        <v>379.20000000000005</v>
      </c>
      <c r="K94" s="32">
        <v>0.21003134796238243</v>
      </c>
      <c r="L94" s="32">
        <f t="shared" si="16"/>
        <v>1.0650470219435737</v>
      </c>
      <c r="M94" s="29">
        <f t="shared" si="17"/>
        <v>0.64345991561181426</v>
      </c>
      <c r="N94" s="29">
        <f t="shared" si="18"/>
        <v>1.2552742616033754</v>
      </c>
      <c r="O94" s="29">
        <v>441.67500000000001</v>
      </c>
      <c r="P94" s="29">
        <v>267</v>
      </c>
      <c r="Q94" s="29">
        <v>244</v>
      </c>
      <c r="R94" s="29">
        <v>476</v>
      </c>
      <c r="S94" s="32">
        <v>8.44</v>
      </c>
      <c r="T94" s="32">
        <v>64</v>
      </c>
      <c r="U94" s="29">
        <v>2.11</v>
      </c>
      <c r="V94" s="59"/>
      <c r="W94" s="33">
        <v>6.7130153706095399</v>
      </c>
      <c r="X94" s="38">
        <f t="shared" si="19"/>
        <v>823.0486982951461</v>
      </c>
      <c r="Y94" s="35">
        <v>6.7807947580690602</v>
      </c>
      <c r="Z94" s="35">
        <f t="shared" si="20"/>
        <v>880.76844384473759</v>
      </c>
      <c r="AA94" s="56">
        <f t="shared" si="21"/>
        <v>-0.33580726683808831</v>
      </c>
      <c r="AB94" s="34">
        <f t="shared" si="22"/>
        <v>-295.76844384473759</v>
      </c>
      <c r="AC94" s="36">
        <f t="shared" si="23"/>
        <v>-6.55333941093902E-2</v>
      </c>
      <c r="AD94" s="34">
        <f t="shared" si="24"/>
        <v>57.719745549591494</v>
      </c>
      <c r="AE94" s="29" t="s">
        <v>103</v>
      </c>
      <c r="AF94" s="37">
        <f t="shared" si="25"/>
        <v>397.13415820879817</v>
      </c>
      <c r="AG94" s="39">
        <f t="shared" si="15"/>
        <v>441.67500000000001</v>
      </c>
      <c r="AH94" s="39">
        <f t="shared" si="26"/>
        <v>44.540841791201842</v>
      </c>
      <c r="AI94" s="39"/>
      <c r="AJ94" s="40">
        <v>30</v>
      </c>
      <c r="AK94" s="40">
        <v>21</v>
      </c>
      <c r="AL94" s="40">
        <v>2</v>
      </c>
      <c r="AM94" s="40">
        <v>144.80000000000001</v>
      </c>
      <c r="AN94" s="40">
        <v>267</v>
      </c>
    </row>
    <row r="95" spans="1:40" x14ac:dyDescent="0.25">
      <c r="A95" s="29">
        <f t="shared" si="27"/>
        <v>94</v>
      </c>
      <c r="B95" s="29" t="s">
        <v>104</v>
      </c>
      <c r="C95" s="32">
        <v>137505</v>
      </c>
      <c r="D95" s="31">
        <v>170569.94</v>
      </c>
      <c r="E95" s="31"/>
      <c r="F95" s="31"/>
      <c r="G95" s="31"/>
      <c r="H95" s="31"/>
      <c r="I95" s="32">
        <v>88.3</v>
      </c>
      <c r="J95" s="29">
        <v>100.96000000000001</v>
      </c>
      <c r="K95" s="32">
        <v>0.18120045300113252</v>
      </c>
      <c r="L95" s="32">
        <f t="shared" si="16"/>
        <v>1.0532276330690826</v>
      </c>
      <c r="M95" s="29">
        <f t="shared" si="17"/>
        <v>0.77258320126782876</v>
      </c>
      <c r="N95" s="29">
        <f t="shared" si="18"/>
        <v>1.1489698890649762</v>
      </c>
      <c r="O95" s="29">
        <v>92.999999999999986</v>
      </c>
      <c r="P95" s="29">
        <v>71.999999999999986</v>
      </c>
      <c r="Q95" s="29">
        <v>78</v>
      </c>
      <c r="R95" s="29">
        <v>116.00000000000001</v>
      </c>
      <c r="S95" s="32">
        <v>8.27</v>
      </c>
      <c r="T95" s="32">
        <v>59.96</v>
      </c>
      <c r="U95" s="29">
        <v>2.76</v>
      </c>
      <c r="V95" s="59"/>
      <c r="W95" s="33">
        <v>10.682446060925001</v>
      </c>
      <c r="X95" s="34">
        <f t="shared" si="19"/>
        <v>43584.029262996766</v>
      </c>
      <c r="Y95" s="35">
        <v>9.8631042281872805</v>
      </c>
      <c r="Z95" s="35">
        <f t="shared" si="20"/>
        <v>19208.424314903765</v>
      </c>
      <c r="AA95" s="56">
        <f t="shared" si="21"/>
        <v>7.8799548158489632</v>
      </c>
      <c r="AB95" s="34">
        <f t="shared" si="22"/>
        <v>151361.51568509624</v>
      </c>
      <c r="AC95" s="36">
        <f t="shared" si="23"/>
        <v>1.2690059605347241</v>
      </c>
      <c r="AD95" s="34">
        <f t="shared" si="24"/>
        <v>-24375.604948093001</v>
      </c>
      <c r="AE95" s="29" t="s">
        <v>104</v>
      </c>
      <c r="AF95" s="37">
        <f t="shared" si="25"/>
        <v>66.041530842146315</v>
      </c>
      <c r="AG95" s="39">
        <f t="shared" si="15"/>
        <v>92.999999999999986</v>
      </c>
      <c r="AH95" s="39">
        <f t="shared" si="26"/>
        <v>26.958469157853671</v>
      </c>
      <c r="AI95" s="39"/>
      <c r="AJ95" s="40">
        <v>30</v>
      </c>
      <c r="AK95" s="40">
        <v>21</v>
      </c>
      <c r="AL95" s="40">
        <v>0</v>
      </c>
      <c r="AM95" s="40">
        <v>0</v>
      </c>
      <c r="AN95" s="40">
        <v>71.999999999999986</v>
      </c>
    </row>
    <row r="96" spans="1:40" x14ac:dyDescent="0.25">
      <c r="AF96" s="4"/>
    </row>
    <row r="97" spans="4:32" x14ac:dyDescent="0.25">
      <c r="AF97" s="4"/>
    </row>
    <row r="98" spans="4:32" x14ac:dyDescent="0.25">
      <c r="AF98" s="3"/>
    </row>
    <row r="99" spans="4:32" x14ac:dyDescent="0.25">
      <c r="AF99" s="3"/>
    </row>
    <row r="100" spans="4:32" x14ac:dyDescent="0.25">
      <c r="D100">
        <f>LN(L50)</f>
        <v>0.13402697370346855</v>
      </c>
      <c r="AF100" s="3"/>
    </row>
    <row r="101" spans="4:32" x14ac:dyDescent="0.25">
      <c r="AF101" s="3"/>
    </row>
    <row r="102" spans="4:32" x14ac:dyDescent="0.25">
      <c r="AF102" s="3"/>
    </row>
    <row r="103" spans="4:32" x14ac:dyDescent="0.25">
      <c r="AF103" s="3"/>
    </row>
    <row r="104" spans="4:32" x14ac:dyDescent="0.25">
      <c r="AF104" s="3"/>
    </row>
    <row r="105" spans="4:32" x14ac:dyDescent="0.25">
      <c r="AF105" s="3"/>
    </row>
    <row r="106" spans="4:32" x14ac:dyDescent="0.25">
      <c r="AF106" s="3"/>
    </row>
    <row r="107" spans="4:32" x14ac:dyDescent="0.25">
      <c r="AF107" s="3"/>
    </row>
    <row r="108" spans="4:32" x14ac:dyDescent="0.25">
      <c r="AF108" s="3"/>
    </row>
    <row r="109" spans="4:32" x14ac:dyDescent="0.25">
      <c r="AF109" s="3"/>
    </row>
    <row r="110" spans="4:32" x14ac:dyDescent="0.25">
      <c r="AF110" s="3"/>
    </row>
    <row r="111" spans="4:32" x14ac:dyDescent="0.25">
      <c r="AF111" s="3"/>
    </row>
    <row r="112" spans="4:32" x14ac:dyDescent="0.25">
      <c r="AF112" s="3"/>
    </row>
    <row r="113" spans="32:32" x14ac:dyDescent="0.25">
      <c r="AF113" s="3"/>
    </row>
    <row r="114" spans="32:32" x14ac:dyDescent="0.25">
      <c r="AF114" s="3"/>
    </row>
    <row r="115" spans="32:32" x14ac:dyDescent="0.25">
      <c r="AF115" s="3"/>
    </row>
    <row r="116" spans="32:32" x14ac:dyDescent="0.25">
      <c r="AF116" s="3"/>
    </row>
    <row r="117" spans="32:32" x14ac:dyDescent="0.25">
      <c r="AF117" s="3"/>
    </row>
    <row r="118" spans="32:32" x14ac:dyDescent="0.25">
      <c r="AF118" s="3"/>
    </row>
    <row r="119" spans="32:32" x14ac:dyDescent="0.25">
      <c r="AF119" s="3"/>
    </row>
    <row r="120" spans="32:32" x14ac:dyDescent="0.25">
      <c r="AF120" s="3"/>
    </row>
    <row r="121" spans="32:32" x14ac:dyDescent="0.25">
      <c r="AF121" s="3"/>
    </row>
    <row r="122" spans="32:32" x14ac:dyDescent="0.25">
      <c r="AF122" s="3"/>
    </row>
    <row r="123" spans="32:32" x14ac:dyDescent="0.25">
      <c r="AF123" s="3"/>
    </row>
    <row r="124" spans="32:32" x14ac:dyDescent="0.25">
      <c r="AF124" s="3"/>
    </row>
    <row r="125" spans="32:32" x14ac:dyDescent="0.25">
      <c r="AF125" s="3"/>
    </row>
    <row r="126" spans="32:32" x14ac:dyDescent="0.25">
      <c r="AF126" s="3"/>
    </row>
    <row r="127" spans="32:32" x14ac:dyDescent="0.25">
      <c r="AF127" s="3"/>
    </row>
    <row r="128" spans="32:32" x14ac:dyDescent="0.25">
      <c r="AF128" s="3"/>
    </row>
    <row r="129" spans="32:32" x14ac:dyDescent="0.25">
      <c r="AF129" s="3"/>
    </row>
    <row r="130" spans="32:32" x14ac:dyDescent="0.25">
      <c r="AF130" s="3"/>
    </row>
    <row r="131" spans="32:32" x14ac:dyDescent="0.25">
      <c r="AF131" s="3"/>
    </row>
    <row r="132" spans="32:32" x14ac:dyDescent="0.25">
      <c r="AF132" s="3"/>
    </row>
    <row r="133" spans="32:32" x14ac:dyDescent="0.25">
      <c r="AF133" s="3"/>
    </row>
    <row r="134" spans="32:32" x14ac:dyDescent="0.25">
      <c r="AF134" s="3"/>
    </row>
    <row r="135" spans="32:32" x14ac:dyDescent="0.25">
      <c r="AF135" s="3"/>
    </row>
    <row r="136" spans="32:32" x14ac:dyDescent="0.25">
      <c r="AF136" s="3"/>
    </row>
    <row r="137" spans="32:32" x14ac:dyDescent="0.25">
      <c r="AF137" s="3"/>
    </row>
    <row r="138" spans="32:32" x14ac:dyDescent="0.25">
      <c r="AF138" s="3"/>
    </row>
    <row r="139" spans="32:32" x14ac:dyDescent="0.25">
      <c r="AF139" s="3"/>
    </row>
    <row r="140" spans="32:32" x14ac:dyDescent="0.25">
      <c r="AF140" s="3"/>
    </row>
    <row r="141" spans="32:32" x14ac:dyDescent="0.25">
      <c r="AF141" s="3"/>
    </row>
    <row r="142" spans="32:32" x14ac:dyDescent="0.25">
      <c r="AF142" s="3"/>
    </row>
    <row r="143" spans="32:32" x14ac:dyDescent="0.25">
      <c r="AF143" s="3"/>
    </row>
    <row r="144" spans="32:32" x14ac:dyDescent="0.25">
      <c r="AF144" s="3"/>
    </row>
    <row r="145" spans="32:32" x14ac:dyDescent="0.25">
      <c r="AF145" s="3"/>
    </row>
    <row r="146" spans="32:32" x14ac:dyDescent="0.25">
      <c r="AF146" s="3"/>
    </row>
    <row r="147" spans="32:32" x14ac:dyDescent="0.25">
      <c r="AF147" s="3"/>
    </row>
    <row r="148" spans="32:32" x14ac:dyDescent="0.25">
      <c r="AF148" s="3"/>
    </row>
    <row r="149" spans="32:32" x14ac:dyDescent="0.25">
      <c r="AF149" s="3"/>
    </row>
    <row r="150" spans="32:32" x14ac:dyDescent="0.25">
      <c r="AF150" s="3"/>
    </row>
    <row r="151" spans="32:32" x14ac:dyDescent="0.25">
      <c r="AF151" s="3"/>
    </row>
    <row r="152" spans="32:32" x14ac:dyDescent="0.25">
      <c r="AF152" s="3"/>
    </row>
    <row r="153" spans="32:32" x14ac:dyDescent="0.25">
      <c r="AF153" s="3"/>
    </row>
    <row r="154" spans="32:32" x14ac:dyDescent="0.25">
      <c r="AF154" s="3"/>
    </row>
    <row r="155" spans="32:32" x14ac:dyDescent="0.25">
      <c r="AF155" s="3"/>
    </row>
    <row r="156" spans="32:32" x14ac:dyDescent="0.25">
      <c r="AF156" s="3"/>
    </row>
    <row r="157" spans="32:32" x14ac:dyDescent="0.25">
      <c r="AF157" s="3"/>
    </row>
    <row r="158" spans="32:32" x14ac:dyDescent="0.25">
      <c r="AF158" s="3"/>
    </row>
    <row r="159" spans="32:32" x14ac:dyDescent="0.25">
      <c r="AF159" s="3"/>
    </row>
    <row r="160" spans="32:32" x14ac:dyDescent="0.25">
      <c r="AF160" s="3"/>
    </row>
    <row r="161" spans="32:32" x14ac:dyDescent="0.25">
      <c r="AF161" s="3"/>
    </row>
    <row r="162" spans="32:32" x14ac:dyDescent="0.25">
      <c r="AF162" s="3"/>
    </row>
    <row r="163" spans="32:32" x14ac:dyDescent="0.25">
      <c r="AF163" s="3"/>
    </row>
    <row r="164" spans="32:32" x14ac:dyDescent="0.25">
      <c r="AF164" s="3"/>
    </row>
    <row r="165" spans="32:32" x14ac:dyDescent="0.25">
      <c r="AF165" s="3"/>
    </row>
    <row r="166" spans="32:32" x14ac:dyDescent="0.25">
      <c r="AF166" s="3"/>
    </row>
    <row r="167" spans="32:32" x14ac:dyDescent="0.25">
      <c r="AF167" s="3"/>
    </row>
    <row r="168" spans="32:32" x14ac:dyDescent="0.25">
      <c r="AF168" s="3"/>
    </row>
    <row r="169" spans="32:32" x14ac:dyDescent="0.25">
      <c r="AF169" s="3"/>
    </row>
    <row r="170" spans="32:32" x14ac:dyDescent="0.25">
      <c r="AF170" s="3"/>
    </row>
    <row r="171" spans="32:32" x14ac:dyDescent="0.25">
      <c r="AF171" s="3"/>
    </row>
    <row r="172" spans="32:32" x14ac:dyDescent="0.25">
      <c r="AF172" s="3"/>
    </row>
    <row r="173" spans="32:32" x14ac:dyDescent="0.25">
      <c r="AF173" s="3"/>
    </row>
    <row r="174" spans="32:32" x14ac:dyDescent="0.25">
      <c r="AF174" s="3"/>
    </row>
    <row r="175" spans="32:32" x14ac:dyDescent="0.25">
      <c r="AF175" s="3"/>
    </row>
    <row r="176" spans="32:32" x14ac:dyDescent="0.25">
      <c r="AF176" s="3"/>
    </row>
    <row r="177" spans="32:32" x14ac:dyDescent="0.25">
      <c r="AF177" s="3"/>
    </row>
    <row r="178" spans="32:32" x14ac:dyDescent="0.25">
      <c r="AF178" s="3"/>
    </row>
    <row r="179" spans="32:32" x14ac:dyDescent="0.25">
      <c r="AF179" s="3"/>
    </row>
    <row r="180" spans="32:32" x14ac:dyDescent="0.25">
      <c r="AF180" s="3"/>
    </row>
    <row r="181" spans="32:32" x14ac:dyDescent="0.25">
      <c r="AF181" s="3"/>
    </row>
    <row r="182" spans="32:32" x14ac:dyDescent="0.25">
      <c r="AF182" s="3"/>
    </row>
    <row r="183" spans="32:32" x14ac:dyDescent="0.25">
      <c r="AF183" s="3"/>
    </row>
    <row r="184" spans="32:32" x14ac:dyDescent="0.25">
      <c r="AF184" s="3"/>
    </row>
    <row r="185" spans="32:32" x14ac:dyDescent="0.25">
      <c r="AF185" s="3"/>
    </row>
    <row r="186" spans="32:32" x14ac:dyDescent="0.25">
      <c r="AF186" s="3"/>
    </row>
    <row r="187" spans="32:32" x14ac:dyDescent="0.25">
      <c r="AF187" s="3"/>
    </row>
    <row r="188" spans="32:32" x14ac:dyDescent="0.25">
      <c r="AF188" s="3"/>
    </row>
    <row r="189" spans="32:32" x14ac:dyDescent="0.25">
      <c r="AF189" s="3"/>
    </row>
    <row r="190" spans="32:32" x14ac:dyDescent="0.25">
      <c r="AF190" s="3"/>
    </row>
    <row r="191" spans="32:32" x14ac:dyDescent="0.25">
      <c r="AF191" s="3"/>
    </row>
    <row r="192" spans="32:32" x14ac:dyDescent="0.25">
      <c r="AF192" s="3"/>
    </row>
    <row r="193" spans="32:32" x14ac:dyDescent="0.25">
      <c r="AF193" s="3"/>
    </row>
    <row r="194" spans="32:32" x14ac:dyDescent="0.25">
      <c r="AF194" s="3"/>
    </row>
    <row r="195" spans="32:32" x14ac:dyDescent="0.25">
      <c r="AF195" s="3"/>
    </row>
    <row r="196" spans="32:32" x14ac:dyDescent="0.25">
      <c r="AF196" s="3"/>
    </row>
    <row r="197" spans="32:32" x14ac:dyDescent="0.25">
      <c r="AF197" s="3"/>
    </row>
    <row r="198" spans="32:32" x14ac:dyDescent="0.25">
      <c r="AF198" s="3"/>
    </row>
    <row r="199" spans="32:32" x14ac:dyDescent="0.25">
      <c r="AF199" s="3"/>
    </row>
    <row r="200" spans="32:32" x14ac:dyDescent="0.25">
      <c r="AF200" s="3"/>
    </row>
    <row r="201" spans="32:32" x14ac:dyDescent="0.25">
      <c r="AF201" s="3"/>
    </row>
    <row r="202" spans="32:32" x14ac:dyDescent="0.25">
      <c r="AF202" s="3"/>
    </row>
    <row r="203" spans="32:32" x14ac:dyDescent="0.25">
      <c r="AF203" s="3"/>
    </row>
    <row r="204" spans="32:32" x14ac:dyDescent="0.25">
      <c r="AF204" s="3"/>
    </row>
    <row r="205" spans="32:32" x14ac:dyDescent="0.25">
      <c r="AF205" s="3"/>
    </row>
    <row r="206" spans="32:32" x14ac:dyDescent="0.25">
      <c r="AF206" s="3"/>
    </row>
    <row r="207" spans="32:32" x14ac:dyDescent="0.25">
      <c r="AF207" s="3"/>
    </row>
    <row r="208" spans="32:32" x14ac:dyDescent="0.25">
      <c r="AF208" s="3"/>
    </row>
    <row r="209" spans="32:32" x14ac:dyDescent="0.25">
      <c r="AF209" s="3"/>
    </row>
    <row r="210" spans="32:32" x14ac:dyDescent="0.25">
      <c r="AF210" s="3"/>
    </row>
    <row r="211" spans="32:32" x14ac:dyDescent="0.25">
      <c r="AF211" s="3"/>
    </row>
    <row r="212" spans="32:32" x14ac:dyDescent="0.25">
      <c r="AF212" s="3"/>
    </row>
    <row r="213" spans="32:32" x14ac:dyDescent="0.25">
      <c r="AF213" s="3"/>
    </row>
    <row r="214" spans="32:32" x14ac:dyDescent="0.25">
      <c r="AF214" s="3"/>
    </row>
    <row r="215" spans="32:32" x14ac:dyDescent="0.25">
      <c r="AF215" s="3"/>
    </row>
    <row r="216" spans="32:32" x14ac:dyDescent="0.25">
      <c r="AF216" s="3"/>
    </row>
    <row r="217" spans="32:32" x14ac:dyDescent="0.25">
      <c r="AF217" s="3"/>
    </row>
    <row r="218" spans="32:32" x14ac:dyDescent="0.25">
      <c r="AF218" s="3"/>
    </row>
    <row r="219" spans="32:32" x14ac:dyDescent="0.25">
      <c r="AF219" s="3"/>
    </row>
    <row r="220" spans="32:32" x14ac:dyDescent="0.25">
      <c r="AF220" s="3"/>
    </row>
    <row r="221" spans="32:32" x14ac:dyDescent="0.25">
      <c r="AF221" s="3"/>
    </row>
    <row r="222" spans="32:32" x14ac:dyDescent="0.25">
      <c r="AF222" s="3"/>
    </row>
    <row r="223" spans="32:32" x14ac:dyDescent="0.25">
      <c r="AF223" s="3"/>
    </row>
    <row r="224" spans="32:32" x14ac:dyDescent="0.25">
      <c r="AF224" s="3"/>
    </row>
    <row r="225" spans="32:32" x14ac:dyDescent="0.25">
      <c r="AF225" s="3"/>
    </row>
    <row r="226" spans="32:32" x14ac:dyDescent="0.25">
      <c r="AF226" s="3"/>
    </row>
    <row r="227" spans="32:32" x14ac:dyDescent="0.25">
      <c r="AF227" s="3"/>
    </row>
    <row r="228" spans="32:32" x14ac:dyDescent="0.25">
      <c r="AF228" s="3"/>
    </row>
    <row r="229" spans="32:32" x14ac:dyDescent="0.25">
      <c r="AF229" s="3"/>
    </row>
    <row r="230" spans="32:32" x14ac:dyDescent="0.25">
      <c r="AF230" s="3"/>
    </row>
    <row r="231" spans="32:32" x14ac:dyDescent="0.25">
      <c r="AF231" s="3"/>
    </row>
    <row r="232" spans="32:32" x14ac:dyDescent="0.25">
      <c r="AF232" s="3"/>
    </row>
    <row r="233" spans="32:32" x14ac:dyDescent="0.25">
      <c r="AF233" s="3"/>
    </row>
    <row r="234" spans="32:32" x14ac:dyDescent="0.25">
      <c r="AF234" s="3"/>
    </row>
    <row r="235" spans="32:32" x14ac:dyDescent="0.25">
      <c r="AF235" s="3"/>
    </row>
    <row r="236" spans="32:32" x14ac:dyDescent="0.25">
      <c r="AF236" s="3"/>
    </row>
    <row r="237" spans="32:32" x14ac:dyDescent="0.25">
      <c r="AF237" s="3"/>
    </row>
    <row r="238" spans="32:32" x14ac:dyDescent="0.25">
      <c r="AF238" s="3"/>
    </row>
    <row r="239" spans="32:32" x14ac:dyDescent="0.25">
      <c r="AF239" s="3"/>
    </row>
    <row r="240" spans="32:32" x14ac:dyDescent="0.25">
      <c r="AF240" s="3"/>
    </row>
    <row r="241" spans="32:32" x14ac:dyDescent="0.25">
      <c r="AF241" s="3"/>
    </row>
    <row r="242" spans="32:32" x14ac:dyDescent="0.25">
      <c r="AF242" s="3"/>
    </row>
    <row r="243" spans="32:32" x14ac:dyDescent="0.25">
      <c r="AF243" s="3"/>
    </row>
    <row r="244" spans="32:32" x14ac:dyDescent="0.25">
      <c r="AF244" s="3"/>
    </row>
    <row r="245" spans="32:32" x14ac:dyDescent="0.25">
      <c r="AF245" s="3"/>
    </row>
    <row r="246" spans="32:32" x14ac:dyDescent="0.25">
      <c r="AF246" s="3"/>
    </row>
    <row r="247" spans="32:32" x14ac:dyDescent="0.25">
      <c r="AF247" s="3"/>
    </row>
    <row r="248" spans="32:32" x14ac:dyDescent="0.25">
      <c r="AF248" s="3"/>
    </row>
    <row r="249" spans="32:32" x14ac:dyDescent="0.25">
      <c r="AF249" s="3"/>
    </row>
    <row r="250" spans="32:32" x14ac:dyDescent="0.25">
      <c r="AF250" s="3"/>
    </row>
    <row r="251" spans="32:32" x14ac:dyDescent="0.25">
      <c r="AF251" s="3"/>
    </row>
    <row r="252" spans="32:32" x14ac:dyDescent="0.25">
      <c r="AF252" s="3"/>
    </row>
    <row r="253" spans="32:32" x14ac:dyDescent="0.25">
      <c r="AF253" s="3"/>
    </row>
    <row r="254" spans="32:32" x14ac:dyDescent="0.25">
      <c r="AF254" s="3"/>
    </row>
    <row r="255" spans="32:32" x14ac:dyDescent="0.25">
      <c r="AF255" s="3"/>
    </row>
    <row r="256" spans="32:32" x14ac:dyDescent="0.25">
      <c r="AF256" s="3"/>
    </row>
    <row r="257" spans="32:32" x14ac:dyDescent="0.25">
      <c r="AF257" s="3"/>
    </row>
    <row r="258" spans="32:32" x14ac:dyDescent="0.25">
      <c r="AF258" s="3"/>
    </row>
    <row r="259" spans="32:32" x14ac:dyDescent="0.25">
      <c r="AF259" s="3"/>
    </row>
    <row r="260" spans="32:32" x14ac:dyDescent="0.25">
      <c r="AF260" s="3"/>
    </row>
    <row r="261" spans="32:32" x14ac:dyDescent="0.25">
      <c r="AF261" s="3"/>
    </row>
    <row r="262" spans="32:32" x14ac:dyDescent="0.25">
      <c r="AF262" s="3"/>
    </row>
    <row r="263" spans="32:32" x14ac:dyDescent="0.25">
      <c r="AF263" s="3"/>
    </row>
    <row r="264" spans="32:32" x14ac:dyDescent="0.25">
      <c r="AF264" s="3"/>
    </row>
    <row r="265" spans="32:32" x14ac:dyDescent="0.25">
      <c r="AF265" s="3"/>
    </row>
    <row r="266" spans="32:32" x14ac:dyDescent="0.25">
      <c r="AF266" s="3"/>
    </row>
    <row r="267" spans="32:32" x14ac:dyDescent="0.25">
      <c r="AF267" s="3"/>
    </row>
    <row r="268" spans="32:32" x14ac:dyDescent="0.25">
      <c r="AF268" s="3"/>
    </row>
    <row r="269" spans="32:32" x14ac:dyDescent="0.25">
      <c r="AF269" s="3"/>
    </row>
    <row r="270" spans="32:32" x14ac:dyDescent="0.25">
      <c r="AF270" s="3"/>
    </row>
    <row r="271" spans="32:32" x14ac:dyDescent="0.25">
      <c r="AF271" s="3"/>
    </row>
    <row r="272" spans="32:32" x14ac:dyDescent="0.25">
      <c r="AF272" s="3"/>
    </row>
    <row r="273" spans="32:32" x14ac:dyDescent="0.25">
      <c r="AF273" s="3"/>
    </row>
    <row r="274" spans="32:32" x14ac:dyDescent="0.25">
      <c r="AF274" s="3"/>
    </row>
    <row r="275" spans="32:32" x14ac:dyDescent="0.25">
      <c r="AF275" s="3"/>
    </row>
    <row r="276" spans="32:32" x14ac:dyDescent="0.25">
      <c r="AF276" s="3"/>
    </row>
    <row r="277" spans="32:32" x14ac:dyDescent="0.25">
      <c r="AF277" s="3"/>
    </row>
    <row r="278" spans="32:32" x14ac:dyDescent="0.25">
      <c r="AF278" s="3"/>
    </row>
    <row r="279" spans="32:32" x14ac:dyDescent="0.25">
      <c r="AF279" s="3"/>
    </row>
    <row r="280" spans="32:32" x14ac:dyDescent="0.25">
      <c r="AF280" s="3"/>
    </row>
    <row r="281" spans="32:32" x14ac:dyDescent="0.25">
      <c r="AF281" s="3"/>
    </row>
    <row r="282" spans="32:32" x14ac:dyDescent="0.25">
      <c r="AF282" s="3"/>
    </row>
    <row r="283" spans="32:32" x14ac:dyDescent="0.25">
      <c r="AF283" s="3"/>
    </row>
    <row r="284" spans="32:32" x14ac:dyDescent="0.25">
      <c r="AF284" s="3"/>
    </row>
    <row r="285" spans="32:32" x14ac:dyDescent="0.25">
      <c r="AF285" s="3"/>
    </row>
    <row r="286" spans="32:32" x14ac:dyDescent="0.25">
      <c r="AF286" s="3"/>
    </row>
    <row r="287" spans="32:32" x14ac:dyDescent="0.25">
      <c r="AF287" s="3"/>
    </row>
    <row r="288" spans="32:32" x14ac:dyDescent="0.25">
      <c r="AF288" s="3"/>
    </row>
    <row r="289" spans="32:32" x14ac:dyDescent="0.25">
      <c r="AF289" s="3"/>
    </row>
    <row r="290" spans="32:32" x14ac:dyDescent="0.25">
      <c r="AF290" s="3"/>
    </row>
    <row r="291" spans="32:32" x14ac:dyDescent="0.25">
      <c r="AF291" s="3"/>
    </row>
    <row r="292" spans="32:32" x14ac:dyDescent="0.25">
      <c r="AF292" s="3"/>
    </row>
    <row r="293" spans="32:32" x14ac:dyDescent="0.25">
      <c r="AF293" s="3"/>
    </row>
    <row r="294" spans="32:32" x14ac:dyDescent="0.25">
      <c r="AF294" s="3"/>
    </row>
    <row r="295" spans="32:32" x14ac:dyDescent="0.25">
      <c r="AF295" s="3"/>
    </row>
    <row r="296" spans="32:32" x14ac:dyDescent="0.25">
      <c r="AF296" s="3"/>
    </row>
    <row r="297" spans="32:32" x14ac:dyDescent="0.25">
      <c r="AF297" s="3"/>
    </row>
    <row r="298" spans="32:32" x14ac:dyDescent="0.25">
      <c r="AF298" s="3"/>
    </row>
    <row r="299" spans="32:32" x14ac:dyDescent="0.25">
      <c r="AF299" s="3"/>
    </row>
    <row r="300" spans="32:32" x14ac:dyDescent="0.25">
      <c r="AF300" s="3"/>
    </row>
    <row r="301" spans="32:32" x14ac:dyDescent="0.25">
      <c r="AF301" s="3"/>
    </row>
    <row r="302" spans="32:32" x14ac:dyDescent="0.25">
      <c r="AF302" s="3"/>
    </row>
    <row r="303" spans="32:32" x14ac:dyDescent="0.25">
      <c r="AF303" s="3"/>
    </row>
    <row r="304" spans="32:32" x14ac:dyDescent="0.25">
      <c r="AF304" s="3"/>
    </row>
    <row r="305" spans="32:32" x14ac:dyDescent="0.25">
      <c r="AF305" s="3"/>
    </row>
    <row r="306" spans="32:32" x14ac:dyDescent="0.25">
      <c r="AF306" s="3"/>
    </row>
    <row r="307" spans="32:32" x14ac:dyDescent="0.25">
      <c r="AF307" s="3"/>
    </row>
    <row r="308" spans="32:32" x14ac:dyDescent="0.25">
      <c r="AF308" s="3"/>
    </row>
    <row r="309" spans="32:32" x14ac:dyDescent="0.25">
      <c r="AF309" s="3"/>
    </row>
    <row r="310" spans="32:32" x14ac:dyDescent="0.25">
      <c r="AF310" s="3"/>
    </row>
    <row r="311" spans="32:32" x14ac:dyDescent="0.25">
      <c r="AF311" s="3"/>
    </row>
    <row r="312" spans="32:32" x14ac:dyDescent="0.25">
      <c r="AF312" s="3"/>
    </row>
    <row r="313" spans="32:32" x14ac:dyDescent="0.25">
      <c r="AF313" s="3"/>
    </row>
    <row r="314" spans="32:32" x14ac:dyDescent="0.25">
      <c r="AF314" s="3"/>
    </row>
    <row r="315" spans="32:32" x14ac:dyDescent="0.25">
      <c r="AF315" s="3"/>
    </row>
    <row r="316" spans="32:32" x14ac:dyDescent="0.25">
      <c r="AF316" s="3"/>
    </row>
    <row r="317" spans="32:32" x14ac:dyDescent="0.25">
      <c r="AF317" s="3"/>
    </row>
    <row r="318" spans="32:32" x14ac:dyDescent="0.25">
      <c r="AF318" s="3"/>
    </row>
    <row r="319" spans="32:32" x14ac:dyDescent="0.25">
      <c r="AF319" s="3"/>
    </row>
    <row r="320" spans="32:32" x14ac:dyDescent="0.25">
      <c r="AF320" s="3"/>
    </row>
    <row r="321" spans="32:32" x14ac:dyDescent="0.25">
      <c r="AF321" s="3"/>
    </row>
    <row r="322" spans="32:32" x14ac:dyDescent="0.25">
      <c r="AF322" s="3"/>
    </row>
    <row r="323" spans="32:32" x14ac:dyDescent="0.25">
      <c r="AF323" s="3"/>
    </row>
    <row r="324" spans="32:32" x14ac:dyDescent="0.25">
      <c r="AF324" s="3"/>
    </row>
    <row r="325" spans="32:32" x14ac:dyDescent="0.25">
      <c r="AF325" s="3"/>
    </row>
    <row r="326" spans="32:32" x14ac:dyDescent="0.25">
      <c r="AF326" s="3"/>
    </row>
    <row r="327" spans="32:32" x14ac:dyDescent="0.25">
      <c r="AF327" s="3"/>
    </row>
    <row r="328" spans="32:32" x14ac:dyDescent="0.25">
      <c r="AF328" s="3"/>
    </row>
    <row r="329" spans="32:32" x14ac:dyDescent="0.25">
      <c r="AF329" s="3"/>
    </row>
    <row r="330" spans="32:32" x14ac:dyDescent="0.25">
      <c r="AF330" s="3"/>
    </row>
    <row r="331" spans="32:32" x14ac:dyDescent="0.25">
      <c r="AF331" s="3"/>
    </row>
    <row r="332" spans="32:32" x14ac:dyDescent="0.25">
      <c r="AF332" s="3"/>
    </row>
    <row r="333" spans="32:32" x14ac:dyDescent="0.25">
      <c r="AF333" s="3"/>
    </row>
    <row r="334" spans="32:32" x14ac:dyDescent="0.25">
      <c r="AF334" s="3"/>
    </row>
    <row r="335" spans="32:32" x14ac:dyDescent="0.25">
      <c r="AF335" s="3"/>
    </row>
    <row r="336" spans="32:32" x14ac:dyDescent="0.25">
      <c r="AF336" s="3"/>
    </row>
    <row r="337" spans="32:32" x14ac:dyDescent="0.25">
      <c r="AF337" s="3"/>
    </row>
    <row r="338" spans="32:32" x14ac:dyDescent="0.25">
      <c r="AF338" s="3"/>
    </row>
    <row r="339" spans="32:32" x14ac:dyDescent="0.25">
      <c r="AF339" s="3"/>
    </row>
    <row r="340" spans="32:32" x14ac:dyDescent="0.25">
      <c r="AF340" s="3"/>
    </row>
    <row r="341" spans="32:32" x14ac:dyDescent="0.25">
      <c r="AF341" s="3"/>
    </row>
    <row r="342" spans="32:32" x14ac:dyDescent="0.25">
      <c r="AF342" s="3"/>
    </row>
    <row r="343" spans="32:32" x14ac:dyDescent="0.25">
      <c r="AF343" s="3"/>
    </row>
    <row r="344" spans="32:32" x14ac:dyDescent="0.25">
      <c r="AF344" s="3"/>
    </row>
    <row r="345" spans="32:32" x14ac:dyDescent="0.25">
      <c r="AF345" s="3"/>
    </row>
    <row r="346" spans="32:32" x14ac:dyDescent="0.25">
      <c r="AF346" s="3"/>
    </row>
    <row r="347" spans="32:32" x14ac:dyDescent="0.25">
      <c r="AF347" s="3"/>
    </row>
    <row r="348" spans="32:32" x14ac:dyDescent="0.25">
      <c r="AF348" s="3"/>
    </row>
    <row r="349" spans="32:32" x14ac:dyDescent="0.25">
      <c r="AF349" s="3"/>
    </row>
    <row r="350" spans="32:32" x14ac:dyDescent="0.25">
      <c r="AF350" s="3"/>
    </row>
    <row r="351" spans="32:32" x14ac:dyDescent="0.25">
      <c r="AF351" s="3"/>
    </row>
    <row r="352" spans="32:32" x14ac:dyDescent="0.25">
      <c r="AF352" s="3"/>
    </row>
    <row r="353" spans="32:32" x14ac:dyDescent="0.25">
      <c r="AF353" s="3"/>
    </row>
    <row r="354" spans="32:32" x14ac:dyDescent="0.25">
      <c r="AF354" s="3"/>
    </row>
    <row r="355" spans="32:32" x14ac:dyDescent="0.25">
      <c r="AF355" s="3"/>
    </row>
    <row r="356" spans="32:32" x14ac:dyDescent="0.25">
      <c r="AF356" s="3"/>
    </row>
    <row r="357" spans="32:32" x14ac:dyDescent="0.25">
      <c r="AF357" s="3"/>
    </row>
    <row r="358" spans="32:32" x14ac:dyDescent="0.25">
      <c r="AF358" s="3"/>
    </row>
    <row r="359" spans="32:32" x14ac:dyDescent="0.25">
      <c r="AF359" s="3"/>
    </row>
    <row r="360" spans="32:32" x14ac:dyDescent="0.25">
      <c r="AF360" s="3"/>
    </row>
    <row r="361" spans="32:32" x14ac:dyDescent="0.25">
      <c r="AF361" s="3"/>
    </row>
    <row r="362" spans="32:32" x14ac:dyDescent="0.25">
      <c r="AF362" s="3"/>
    </row>
    <row r="363" spans="32:32" x14ac:dyDescent="0.25">
      <c r="AF363" s="3"/>
    </row>
    <row r="364" spans="32:32" x14ac:dyDescent="0.25">
      <c r="AF364" s="3"/>
    </row>
    <row r="365" spans="32:32" x14ac:dyDescent="0.25">
      <c r="AF365" s="3"/>
    </row>
    <row r="366" spans="32:32" x14ac:dyDescent="0.25">
      <c r="AF366" s="3"/>
    </row>
    <row r="367" spans="32:32" x14ac:dyDescent="0.25">
      <c r="AF367" s="3"/>
    </row>
    <row r="368" spans="32:32" x14ac:dyDescent="0.25">
      <c r="AF368" s="3"/>
    </row>
    <row r="369" spans="32:32" x14ac:dyDescent="0.25">
      <c r="AF369" s="3"/>
    </row>
    <row r="370" spans="32:32" x14ac:dyDescent="0.25">
      <c r="AF370" s="3"/>
    </row>
    <row r="371" spans="32:32" x14ac:dyDescent="0.25">
      <c r="AF371" s="3"/>
    </row>
    <row r="372" spans="32:32" x14ac:dyDescent="0.25">
      <c r="AF372" s="3"/>
    </row>
    <row r="373" spans="32:32" x14ac:dyDescent="0.25">
      <c r="AF373" s="3"/>
    </row>
    <row r="374" spans="32:32" x14ac:dyDescent="0.25">
      <c r="AF374" s="3"/>
    </row>
    <row r="375" spans="32:32" x14ac:dyDescent="0.25">
      <c r="AF375" s="3"/>
    </row>
    <row r="376" spans="32:32" x14ac:dyDescent="0.25">
      <c r="AF376" s="3"/>
    </row>
    <row r="377" spans="32:32" x14ac:dyDescent="0.25">
      <c r="AF377" s="3"/>
    </row>
    <row r="378" spans="32:32" x14ac:dyDescent="0.25">
      <c r="AF378" s="3"/>
    </row>
    <row r="379" spans="32:32" x14ac:dyDescent="0.25">
      <c r="AF379" s="3"/>
    </row>
    <row r="380" spans="32:32" x14ac:dyDescent="0.25">
      <c r="AF380" s="3"/>
    </row>
    <row r="381" spans="32:32" x14ac:dyDescent="0.25">
      <c r="AF381" s="3"/>
    </row>
    <row r="382" spans="32:32" x14ac:dyDescent="0.25">
      <c r="AF382" s="3"/>
    </row>
    <row r="383" spans="32:32" x14ac:dyDescent="0.25">
      <c r="AF383" s="3"/>
    </row>
    <row r="384" spans="32:32" x14ac:dyDescent="0.25">
      <c r="AF384" s="3"/>
    </row>
    <row r="385" spans="32:32" x14ac:dyDescent="0.25">
      <c r="AF385" s="3"/>
    </row>
    <row r="386" spans="32:32" x14ac:dyDescent="0.25">
      <c r="AF386" s="3"/>
    </row>
    <row r="387" spans="32:32" x14ac:dyDescent="0.25">
      <c r="AF387" s="3"/>
    </row>
    <row r="388" spans="32:32" x14ac:dyDescent="0.25">
      <c r="AF388" s="3"/>
    </row>
    <row r="389" spans="32:32" x14ac:dyDescent="0.25">
      <c r="AF389" s="3"/>
    </row>
    <row r="390" spans="32:32" x14ac:dyDescent="0.25">
      <c r="AF390" s="3"/>
    </row>
    <row r="391" spans="32:32" x14ac:dyDescent="0.25">
      <c r="AF391" s="3"/>
    </row>
    <row r="392" spans="32:32" x14ac:dyDescent="0.25">
      <c r="AF392" s="3"/>
    </row>
    <row r="393" spans="32:32" x14ac:dyDescent="0.25">
      <c r="AF393" s="3"/>
    </row>
    <row r="394" spans="32:32" x14ac:dyDescent="0.25">
      <c r="AF394" s="3"/>
    </row>
    <row r="395" spans="32:32" x14ac:dyDescent="0.25">
      <c r="AF395" s="3"/>
    </row>
    <row r="396" spans="32:32" x14ac:dyDescent="0.25">
      <c r="AF396" s="3"/>
    </row>
    <row r="397" spans="32:32" x14ac:dyDescent="0.25">
      <c r="AF397" s="3"/>
    </row>
    <row r="398" spans="32:32" x14ac:dyDescent="0.25">
      <c r="AF398" s="3"/>
    </row>
    <row r="399" spans="32:32" x14ac:dyDescent="0.25">
      <c r="AF399" s="3"/>
    </row>
    <row r="400" spans="32:32" x14ac:dyDescent="0.25">
      <c r="AF400" s="3"/>
    </row>
    <row r="401" spans="32:32" x14ac:dyDescent="0.25">
      <c r="AF401" s="3"/>
    </row>
    <row r="402" spans="32:32" x14ac:dyDescent="0.25">
      <c r="AF402" s="3"/>
    </row>
    <row r="403" spans="32:32" x14ac:dyDescent="0.25">
      <c r="AF403" s="3"/>
    </row>
    <row r="404" spans="32:32" x14ac:dyDescent="0.25">
      <c r="AF404" s="3"/>
    </row>
    <row r="405" spans="32:32" x14ac:dyDescent="0.25">
      <c r="AF405" s="3"/>
    </row>
    <row r="406" spans="32:32" x14ac:dyDescent="0.25">
      <c r="AF406" s="3"/>
    </row>
    <row r="407" spans="32:32" x14ac:dyDescent="0.25">
      <c r="AF407" s="3"/>
    </row>
    <row r="408" spans="32:32" x14ac:dyDescent="0.25">
      <c r="AF408" s="3"/>
    </row>
    <row r="409" spans="32:32" x14ac:dyDescent="0.25">
      <c r="AF409" s="3"/>
    </row>
    <row r="410" spans="32:32" x14ac:dyDescent="0.25">
      <c r="AF410" s="3"/>
    </row>
    <row r="411" spans="32:32" x14ac:dyDescent="0.25">
      <c r="AF411" s="3"/>
    </row>
    <row r="412" spans="32:32" x14ac:dyDescent="0.25">
      <c r="AF412" s="3"/>
    </row>
    <row r="413" spans="32:32" x14ac:dyDescent="0.25">
      <c r="AF413" s="3"/>
    </row>
    <row r="414" spans="32:32" x14ac:dyDescent="0.25">
      <c r="AF414" s="3"/>
    </row>
    <row r="415" spans="32:32" x14ac:dyDescent="0.25">
      <c r="AF415" s="3"/>
    </row>
    <row r="416" spans="32:32" x14ac:dyDescent="0.25">
      <c r="AF416" s="3"/>
    </row>
    <row r="417" spans="32:32" x14ac:dyDescent="0.25">
      <c r="AF417" s="3"/>
    </row>
    <row r="418" spans="32:32" x14ac:dyDescent="0.25">
      <c r="AF418" s="3"/>
    </row>
    <row r="419" spans="32:32" x14ac:dyDescent="0.25">
      <c r="AF419" s="3"/>
    </row>
    <row r="420" spans="32:32" x14ac:dyDescent="0.25">
      <c r="AF420" s="3"/>
    </row>
    <row r="421" spans="32:32" x14ac:dyDescent="0.25">
      <c r="AF421" s="3"/>
    </row>
    <row r="422" spans="32:32" x14ac:dyDescent="0.25">
      <c r="AF422" s="3"/>
    </row>
    <row r="423" spans="32:32" x14ac:dyDescent="0.25">
      <c r="AF423" s="3"/>
    </row>
    <row r="424" spans="32:32" x14ac:dyDescent="0.25">
      <c r="AF424" s="3"/>
    </row>
    <row r="425" spans="32:32" x14ac:dyDescent="0.25">
      <c r="AF425" s="3"/>
    </row>
    <row r="426" spans="32:32" x14ac:dyDescent="0.25">
      <c r="AF426" s="3"/>
    </row>
    <row r="427" spans="32:32" x14ac:dyDescent="0.25">
      <c r="AF427" s="3"/>
    </row>
    <row r="428" spans="32:32" x14ac:dyDescent="0.25">
      <c r="AF428" s="3"/>
    </row>
    <row r="429" spans="32:32" x14ac:dyDescent="0.25">
      <c r="AF429" s="3"/>
    </row>
    <row r="430" spans="32:32" x14ac:dyDescent="0.25">
      <c r="AF430" s="3"/>
    </row>
    <row r="431" spans="32:32" x14ac:dyDescent="0.25">
      <c r="AF431" s="3"/>
    </row>
    <row r="432" spans="32:32" x14ac:dyDescent="0.25">
      <c r="AF432" s="3"/>
    </row>
    <row r="433" spans="32:32" x14ac:dyDescent="0.25">
      <c r="AF433" s="3"/>
    </row>
    <row r="434" spans="32:32" x14ac:dyDescent="0.25">
      <c r="AF434" s="3"/>
    </row>
    <row r="435" spans="32:32" x14ac:dyDescent="0.25">
      <c r="AF435" s="3"/>
    </row>
    <row r="436" spans="32:32" x14ac:dyDescent="0.25">
      <c r="AF436" s="3"/>
    </row>
    <row r="437" spans="32:32" x14ac:dyDescent="0.25">
      <c r="AF437" s="3"/>
    </row>
    <row r="438" spans="32:32" x14ac:dyDescent="0.25">
      <c r="AF438" s="3"/>
    </row>
    <row r="439" spans="32:32" x14ac:dyDescent="0.25">
      <c r="AF439" s="3"/>
    </row>
    <row r="440" spans="32:32" x14ac:dyDescent="0.25">
      <c r="AF440" s="3"/>
    </row>
    <row r="441" spans="32:32" x14ac:dyDescent="0.25">
      <c r="AF441" s="3"/>
    </row>
    <row r="442" spans="32:32" x14ac:dyDescent="0.25">
      <c r="AF442" s="3"/>
    </row>
    <row r="443" spans="32:32" x14ac:dyDescent="0.25">
      <c r="AF443" s="3"/>
    </row>
    <row r="444" spans="32:32" x14ac:dyDescent="0.25">
      <c r="AF444" s="3"/>
    </row>
    <row r="445" spans="32:32" x14ac:dyDescent="0.25">
      <c r="AF445" s="3"/>
    </row>
    <row r="446" spans="32:32" x14ac:dyDescent="0.25">
      <c r="AF446" s="3"/>
    </row>
    <row r="447" spans="32:32" x14ac:dyDescent="0.25">
      <c r="AF447" s="3"/>
    </row>
    <row r="448" spans="32:32" x14ac:dyDescent="0.25">
      <c r="AF448" s="3"/>
    </row>
    <row r="449" spans="32:32" x14ac:dyDescent="0.25">
      <c r="AF449" s="3"/>
    </row>
    <row r="450" spans="32:32" x14ac:dyDescent="0.25">
      <c r="AF450" s="3"/>
    </row>
    <row r="451" spans="32:32" x14ac:dyDescent="0.25">
      <c r="AF451" s="3"/>
    </row>
    <row r="452" spans="32:32" x14ac:dyDescent="0.25">
      <c r="AF452" s="3"/>
    </row>
    <row r="453" spans="32:32" x14ac:dyDescent="0.25">
      <c r="AF453" s="3"/>
    </row>
    <row r="454" spans="32:32" x14ac:dyDescent="0.25">
      <c r="AF454" s="3"/>
    </row>
    <row r="455" spans="32:32" x14ac:dyDescent="0.25">
      <c r="AF455" s="3"/>
    </row>
    <row r="456" spans="32:32" x14ac:dyDescent="0.25">
      <c r="AF456" s="3"/>
    </row>
    <row r="457" spans="32:32" x14ac:dyDescent="0.25">
      <c r="AF457" s="3"/>
    </row>
    <row r="458" spans="32:32" x14ac:dyDescent="0.25">
      <c r="AF458" s="3"/>
    </row>
    <row r="459" spans="32:32" x14ac:dyDescent="0.25">
      <c r="AF459" s="3"/>
    </row>
    <row r="460" spans="32:32" x14ac:dyDescent="0.25">
      <c r="AF460" s="3"/>
    </row>
    <row r="461" spans="32:32" x14ac:dyDescent="0.25">
      <c r="AF461" s="3"/>
    </row>
    <row r="462" spans="32:32" x14ac:dyDescent="0.25">
      <c r="AF462" s="3"/>
    </row>
    <row r="463" spans="32:32" x14ac:dyDescent="0.25">
      <c r="AF463" s="3"/>
    </row>
    <row r="464" spans="32:32" x14ac:dyDescent="0.25">
      <c r="AF464" s="3"/>
    </row>
    <row r="465" spans="32:32" x14ac:dyDescent="0.25">
      <c r="AF465" s="3"/>
    </row>
    <row r="466" spans="32:32" x14ac:dyDescent="0.25">
      <c r="AF466" s="3"/>
    </row>
    <row r="467" spans="32:32" x14ac:dyDescent="0.25">
      <c r="AF467" s="3"/>
    </row>
    <row r="468" spans="32:32" x14ac:dyDescent="0.25">
      <c r="AF468" s="3"/>
    </row>
    <row r="469" spans="32:32" x14ac:dyDescent="0.25">
      <c r="AF469" s="3"/>
    </row>
    <row r="470" spans="32:32" x14ac:dyDescent="0.25">
      <c r="AF470" s="3"/>
    </row>
    <row r="471" spans="32:32" x14ac:dyDescent="0.25">
      <c r="AF471" s="3"/>
    </row>
    <row r="472" spans="32:32" x14ac:dyDescent="0.25">
      <c r="AF472" s="3"/>
    </row>
    <row r="473" spans="32:32" x14ac:dyDescent="0.25">
      <c r="AF473" s="3"/>
    </row>
    <row r="474" spans="32:32" x14ac:dyDescent="0.25">
      <c r="AF474" s="3"/>
    </row>
    <row r="475" spans="32:32" x14ac:dyDescent="0.25">
      <c r="AF475" s="3"/>
    </row>
    <row r="476" spans="32:32" x14ac:dyDescent="0.25">
      <c r="AF476" s="3"/>
    </row>
    <row r="477" spans="32:32" x14ac:dyDescent="0.25">
      <c r="AF477" s="3"/>
    </row>
    <row r="478" spans="32:32" x14ac:dyDescent="0.25">
      <c r="AF478" s="3"/>
    </row>
    <row r="479" spans="32:32" x14ac:dyDescent="0.25">
      <c r="AF479" s="3"/>
    </row>
    <row r="480" spans="32:32" x14ac:dyDescent="0.25">
      <c r="AF480" s="3"/>
    </row>
    <row r="481" spans="32:32" x14ac:dyDescent="0.25">
      <c r="AF481" s="3"/>
    </row>
    <row r="482" spans="32:32" x14ac:dyDescent="0.25">
      <c r="AF482" s="3"/>
    </row>
    <row r="483" spans="32:32" x14ac:dyDescent="0.25">
      <c r="AF483" s="3"/>
    </row>
    <row r="484" spans="32:32" x14ac:dyDescent="0.25">
      <c r="AF484" s="3"/>
    </row>
    <row r="485" spans="32:32" x14ac:dyDescent="0.25">
      <c r="AF485" s="3"/>
    </row>
    <row r="486" spans="32:32" x14ac:dyDescent="0.25">
      <c r="AF486" s="3"/>
    </row>
    <row r="487" spans="32:32" x14ac:dyDescent="0.25">
      <c r="AF487" s="3"/>
    </row>
    <row r="488" spans="32:32" x14ac:dyDescent="0.25">
      <c r="AF488" s="3"/>
    </row>
    <row r="489" spans="32:32" x14ac:dyDescent="0.25">
      <c r="AF489" s="3"/>
    </row>
    <row r="490" spans="32:32" x14ac:dyDescent="0.25">
      <c r="AF490" s="3"/>
    </row>
    <row r="491" spans="32:32" x14ac:dyDescent="0.25">
      <c r="AF491" s="3"/>
    </row>
    <row r="492" spans="32:32" x14ac:dyDescent="0.25">
      <c r="AF492" s="3"/>
    </row>
    <row r="493" spans="32:32" x14ac:dyDescent="0.25">
      <c r="AF493" s="3"/>
    </row>
    <row r="494" spans="32:32" x14ac:dyDescent="0.25">
      <c r="AF494" s="3"/>
    </row>
    <row r="495" spans="32:32" x14ac:dyDescent="0.25">
      <c r="AF495" s="3"/>
    </row>
    <row r="496" spans="32:32" x14ac:dyDescent="0.25">
      <c r="AF496" s="3"/>
    </row>
    <row r="497" spans="32:32" x14ac:dyDescent="0.25">
      <c r="AF497" s="3"/>
    </row>
    <row r="498" spans="32:32" x14ac:dyDescent="0.25">
      <c r="AF498" s="3"/>
    </row>
    <row r="499" spans="32:32" x14ac:dyDescent="0.25">
      <c r="AF499" s="3"/>
    </row>
    <row r="500" spans="32:32" x14ac:dyDescent="0.25">
      <c r="AF500" s="3"/>
    </row>
    <row r="501" spans="32:32" x14ac:dyDescent="0.25">
      <c r="AF501" s="3"/>
    </row>
    <row r="502" spans="32:32" x14ac:dyDescent="0.25">
      <c r="AF502" s="3"/>
    </row>
    <row r="503" spans="32:32" x14ac:dyDescent="0.25">
      <c r="AF503" s="3"/>
    </row>
    <row r="504" spans="32:32" x14ac:dyDescent="0.25">
      <c r="AF504" s="3"/>
    </row>
    <row r="505" spans="32:32" x14ac:dyDescent="0.25">
      <c r="AF505" s="3"/>
    </row>
    <row r="506" spans="32:32" x14ac:dyDescent="0.25">
      <c r="AF506" s="3"/>
    </row>
    <row r="507" spans="32:32" x14ac:dyDescent="0.25">
      <c r="AF507" s="3"/>
    </row>
    <row r="508" spans="32:32" x14ac:dyDescent="0.25">
      <c r="AF508" s="3"/>
    </row>
    <row r="509" spans="32:32" x14ac:dyDescent="0.25">
      <c r="AF509" s="3"/>
    </row>
    <row r="510" spans="32:32" x14ac:dyDescent="0.25">
      <c r="AF510" s="3"/>
    </row>
    <row r="511" spans="32:32" x14ac:dyDescent="0.25">
      <c r="AF511" s="3"/>
    </row>
    <row r="512" spans="32:32" x14ac:dyDescent="0.25">
      <c r="AF512" s="3"/>
    </row>
    <row r="513" spans="32:32" x14ac:dyDescent="0.25">
      <c r="AF513" s="3"/>
    </row>
    <row r="514" spans="32:32" x14ac:dyDescent="0.25">
      <c r="AF514" s="3"/>
    </row>
    <row r="515" spans="32:32" x14ac:dyDescent="0.25">
      <c r="AF515" s="3"/>
    </row>
    <row r="516" spans="32:32" x14ac:dyDescent="0.25">
      <c r="AF516" s="3"/>
    </row>
    <row r="517" spans="32:32" x14ac:dyDescent="0.25">
      <c r="AF517" s="3"/>
    </row>
    <row r="518" spans="32:32" x14ac:dyDescent="0.25">
      <c r="AF518" s="3"/>
    </row>
    <row r="519" spans="32:32" x14ac:dyDescent="0.25">
      <c r="AF519" s="3"/>
    </row>
    <row r="520" spans="32:32" x14ac:dyDescent="0.25">
      <c r="AF520" s="3"/>
    </row>
    <row r="521" spans="32:32" x14ac:dyDescent="0.25">
      <c r="AF521" s="3"/>
    </row>
    <row r="522" spans="32:32" x14ac:dyDescent="0.25">
      <c r="AF522" s="3"/>
    </row>
    <row r="523" spans="32:32" x14ac:dyDescent="0.25">
      <c r="AF523" s="3"/>
    </row>
    <row r="524" spans="32:32" x14ac:dyDescent="0.25">
      <c r="AF524" s="3"/>
    </row>
    <row r="525" spans="32:32" x14ac:dyDescent="0.25">
      <c r="AF525" s="3"/>
    </row>
    <row r="526" spans="32:32" x14ac:dyDescent="0.25">
      <c r="AF526" s="3"/>
    </row>
    <row r="527" spans="32:32" x14ac:dyDescent="0.25">
      <c r="AF527" s="3"/>
    </row>
    <row r="528" spans="32:32" x14ac:dyDescent="0.25">
      <c r="AF528" s="3"/>
    </row>
    <row r="529" spans="32:32" x14ac:dyDescent="0.25">
      <c r="AF529" s="3"/>
    </row>
    <row r="530" spans="32:32" x14ac:dyDescent="0.25">
      <c r="AF530" s="3"/>
    </row>
    <row r="531" spans="32:32" x14ac:dyDescent="0.25">
      <c r="AF531" s="3"/>
    </row>
    <row r="532" spans="32:32" x14ac:dyDescent="0.25">
      <c r="AF532" s="3"/>
    </row>
    <row r="533" spans="32:32" x14ac:dyDescent="0.25">
      <c r="AF533" s="3"/>
    </row>
    <row r="534" spans="32:32" x14ac:dyDescent="0.25">
      <c r="AF534" s="3"/>
    </row>
    <row r="535" spans="32:32" x14ac:dyDescent="0.25">
      <c r="AF535" s="3"/>
    </row>
    <row r="536" spans="32:32" x14ac:dyDescent="0.25">
      <c r="AF536" s="3"/>
    </row>
    <row r="537" spans="32:32" x14ac:dyDescent="0.25">
      <c r="AF537" s="3"/>
    </row>
    <row r="538" spans="32:32" x14ac:dyDescent="0.25">
      <c r="AF538" s="3"/>
    </row>
    <row r="539" spans="32:32" x14ac:dyDescent="0.25">
      <c r="AF539" s="3"/>
    </row>
    <row r="540" spans="32:32" x14ac:dyDescent="0.25">
      <c r="AF540" s="3"/>
    </row>
    <row r="541" spans="32:32" x14ac:dyDescent="0.25">
      <c r="AF541" s="3"/>
    </row>
    <row r="542" spans="32:32" x14ac:dyDescent="0.25">
      <c r="AF542" s="3"/>
    </row>
    <row r="543" spans="32:32" x14ac:dyDescent="0.25">
      <c r="AF543" s="3"/>
    </row>
    <row r="544" spans="32:32" x14ac:dyDescent="0.25">
      <c r="AF544" s="3"/>
    </row>
    <row r="545" spans="32:32" x14ac:dyDescent="0.25">
      <c r="AF545" s="3"/>
    </row>
    <row r="546" spans="32:32" x14ac:dyDescent="0.25">
      <c r="AF546" s="3"/>
    </row>
    <row r="547" spans="32:32" x14ac:dyDescent="0.25">
      <c r="AF547" s="3"/>
    </row>
    <row r="548" spans="32:32" x14ac:dyDescent="0.25">
      <c r="AF548" s="3"/>
    </row>
    <row r="549" spans="32:32" x14ac:dyDescent="0.25">
      <c r="AF549" s="3"/>
    </row>
    <row r="550" spans="32:32" x14ac:dyDescent="0.25">
      <c r="AF550" s="3"/>
    </row>
    <row r="551" spans="32:32" x14ac:dyDescent="0.25">
      <c r="AF551" s="3"/>
    </row>
    <row r="552" spans="32:32" x14ac:dyDescent="0.25">
      <c r="AF552" s="3"/>
    </row>
    <row r="553" spans="32:32" x14ac:dyDescent="0.25">
      <c r="AF553" s="3"/>
    </row>
    <row r="554" spans="32:32" x14ac:dyDescent="0.25">
      <c r="AF554" s="3"/>
    </row>
    <row r="555" spans="32:32" x14ac:dyDescent="0.25">
      <c r="AF555" s="3"/>
    </row>
    <row r="556" spans="32:32" x14ac:dyDescent="0.25">
      <c r="AF556" s="3"/>
    </row>
    <row r="557" spans="32:32" x14ac:dyDescent="0.25">
      <c r="AF557" s="3"/>
    </row>
    <row r="558" spans="32:32" x14ac:dyDescent="0.25">
      <c r="AF558" s="3"/>
    </row>
    <row r="559" spans="32:32" x14ac:dyDescent="0.25">
      <c r="AF559" s="3"/>
    </row>
    <row r="560" spans="32:32" x14ac:dyDescent="0.25">
      <c r="AF560" s="3"/>
    </row>
    <row r="561" spans="32:32" x14ac:dyDescent="0.25">
      <c r="AF561" s="3"/>
    </row>
    <row r="562" spans="32:32" x14ac:dyDescent="0.25">
      <c r="AF562" s="3"/>
    </row>
    <row r="563" spans="32:32" x14ac:dyDescent="0.25">
      <c r="AF563" s="3"/>
    </row>
    <row r="564" spans="32:32" x14ac:dyDescent="0.25">
      <c r="AF564" s="3"/>
    </row>
    <row r="565" spans="32:32" x14ac:dyDescent="0.25">
      <c r="AF565" s="3"/>
    </row>
    <row r="566" spans="32:32" x14ac:dyDescent="0.25">
      <c r="AF566" s="3"/>
    </row>
    <row r="567" spans="32:32" x14ac:dyDescent="0.25">
      <c r="AF567" s="3"/>
    </row>
    <row r="568" spans="32:32" x14ac:dyDescent="0.25">
      <c r="AF568" s="3"/>
    </row>
    <row r="569" spans="32:32" x14ac:dyDescent="0.25">
      <c r="AF569" s="3"/>
    </row>
    <row r="570" spans="32:32" x14ac:dyDescent="0.25">
      <c r="AF570" s="3"/>
    </row>
    <row r="571" spans="32:32" x14ac:dyDescent="0.25">
      <c r="AF571" s="3"/>
    </row>
    <row r="572" spans="32:32" x14ac:dyDescent="0.25">
      <c r="AF572" s="3"/>
    </row>
    <row r="573" spans="32:32" x14ac:dyDescent="0.25">
      <c r="AF573" s="3"/>
    </row>
    <row r="574" spans="32:32" x14ac:dyDescent="0.25">
      <c r="AF574" s="3"/>
    </row>
    <row r="575" spans="32:32" x14ac:dyDescent="0.25">
      <c r="AF575" s="3"/>
    </row>
    <row r="576" spans="32:32" x14ac:dyDescent="0.25">
      <c r="AF576" s="3"/>
    </row>
    <row r="577" spans="32:32" x14ac:dyDescent="0.25">
      <c r="AF577" s="3"/>
    </row>
    <row r="578" spans="32:32" x14ac:dyDescent="0.25">
      <c r="AF578" s="3"/>
    </row>
    <row r="579" spans="32:32" x14ac:dyDescent="0.25">
      <c r="AF579" s="3"/>
    </row>
    <row r="580" spans="32:32" x14ac:dyDescent="0.25">
      <c r="AF580" s="3"/>
    </row>
    <row r="581" spans="32:32" x14ac:dyDescent="0.25">
      <c r="AF581" s="3"/>
    </row>
    <row r="582" spans="32:32" x14ac:dyDescent="0.25">
      <c r="AF582" s="3"/>
    </row>
    <row r="583" spans="32:32" x14ac:dyDescent="0.25">
      <c r="AF583" s="3"/>
    </row>
    <row r="584" spans="32:32" x14ac:dyDescent="0.25">
      <c r="AF584" s="3"/>
    </row>
    <row r="585" spans="32:32" x14ac:dyDescent="0.25">
      <c r="AF585" s="3"/>
    </row>
    <row r="586" spans="32:32" x14ac:dyDescent="0.25">
      <c r="AF586" s="3"/>
    </row>
    <row r="587" spans="32:32" x14ac:dyDescent="0.25">
      <c r="AF587" s="3"/>
    </row>
    <row r="588" spans="32:32" x14ac:dyDescent="0.25">
      <c r="AF588" s="3"/>
    </row>
    <row r="589" spans="32:32" x14ac:dyDescent="0.25">
      <c r="AF589" s="3"/>
    </row>
    <row r="590" spans="32:32" x14ac:dyDescent="0.25">
      <c r="AF590" s="3"/>
    </row>
    <row r="591" spans="32:32" x14ac:dyDescent="0.25">
      <c r="AF591" s="3"/>
    </row>
    <row r="592" spans="32:32" x14ac:dyDescent="0.25">
      <c r="AF592" s="3"/>
    </row>
    <row r="593" spans="32:32" x14ac:dyDescent="0.25">
      <c r="AF593" s="3"/>
    </row>
    <row r="594" spans="32:32" x14ac:dyDescent="0.25">
      <c r="AF594" s="3"/>
    </row>
    <row r="595" spans="32:32" x14ac:dyDescent="0.25">
      <c r="AF595" s="3"/>
    </row>
    <row r="596" spans="32:32" x14ac:dyDescent="0.25">
      <c r="AF596" s="3"/>
    </row>
    <row r="597" spans="32:32" x14ac:dyDescent="0.25">
      <c r="AF597" s="3"/>
    </row>
    <row r="598" spans="32:32" x14ac:dyDescent="0.25">
      <c r="AF598" s="3"/>
    </row>
    <row r="599" spans="32:32" x14ac:dyDescent="0.25">
      <c r="AF599" s="3"/>
    </row>
    <row r="600" spans="32:32" x14ac:dyDescent="0.25">
      <c r="AF600" s="3"/>
    </row>
    <row r="601" spans="32:32" x14ac:dyDescent="0.25">
      <c r="AF601" s="3"/>
    </row>
    <row r="602" spans="32:32" x14ac:dyDescent="0.25">
      <c r="AF602" s="3"/>
    </row>
    <row r="603" spans="32:32" x14ac:dyDescent="0.25">
      <c r="AF603" s="3"/>
    </row>
    <row r="604" spans="32:32" x14ac:dyDescent="0.25">
      <c r="AF604" s="3"/>
    </row>
    <row r="605" spans="32:32" x14ac:dyDescent="0.25">
      <c r="AF605" s="3"/>
    </row>
    <row r="606" spans="32:32" x14ac:dyDescent="0.25">
      <c r="AF606" s="3"/>
    </row>
    <row r="607" spans="32:32" x14ac:dyDescent="0.25">
      <c r="AF607" s="3"/>
    </row>
    <row r="608" spans="32:32" x14ac:dyDescent="0.25">
      <c r="AF608" s="3"/>
    </row>
    <row r="609" spans="32:32" x14ac:dyDescent="0.25">
      <c r="AF609" s="3"/>
    </row>
    <row r="610" spans="32:32" x14ac:dyDescent="0.25">
      <c r="AF610" s="3"/>
    </row>
    <row r="611" spans="32:32" x14ac:dyDescent="0.25">
      <c r="AF611" s="3"/>
    </row>
    <row r="612" spans="32:32" x14ac:dyDescent="0.25">
      <c r="AF612" s="3"/>
    </row>
    <row r="613" spans="32:32" x14ac:dyDescent="0.25">
      <c r="AF613" s="3"/>
    </row>
    <row r="614" spans="32:32" x14ac:dyDescent="0.25">
      <c r="AF614" s="3"/>
    </row>
    <row r="615" spans="32:32" x14ac:dyDescent="0.25">
      <c r="AF615" s="3"/>
    </row>
    <row r="616" spans="32:32" x14ac:dyDescent="0.25">
      <c r="AF616" s="3"/>
    </row>
    <row r="617" spans="32:32" x14ac:dyDescent="0.25">
      <c r="AF617" s="3"/>
    </row>
    <row r="618" spans="32:32" x14ac:dyDescent="0.25">
      <c r="AF618" s="3"/>
    </row>
    <row r="619" spans="32:32" x14ac:dyDescent="0.25">
      <c r="AF619" s="3"/>
    </row>
    <row r="620" spans="32:32" x14ac:dyDescent="0.25">
      <c r="AF620" s="3"/>
    </row>
    <row r="621" spans="32:32" x14ac:dyDescent="0.25">
      <c r="AF621" s="3"/>
    </row>
    <row r="622" spans="32:32" x14ac:dyDescent="0.25">
      <c r="AF622" s="3"/>
    </row>
    <row r="623" spans="32:32" x14ac:dyDescent="0.25">
      <c r="AF623" s="3"/>
    </row>
    <row r="624" spans="32:32" x14ac:dyDescent="0.25">
      <c r="AF624" s="3"/>
    </row>
    <row r="625" spans="32:32" x14ac:dyDescent="0.25">
      <c r="AF625" s="3"/>
    </row>
    <row r="626" spans="32:32" x14ac:dyDescent="0.25">
      <c r="AF626" s="3"/>
    </row>
    <row r="627" spans="32:32" x14ac:dyDescent="0.25">
      <c r="AF627" s="3"/>
    </row>
    <row r="628" spans="32:32" x14ac:dyDescent="0.25">
      <c r="AF628" s="3"/>
    </row>
    <row r="629" spans="32:32" x14ac:dyDescent="0.25">
      <c r="AF629" s="3"/>
    </row>
    <row r="630" spans="32:32" x14ac:dyDescent="0.25">
      <c r="AF630" s="3"/>
    </row>
    <row r="631" spans="32:32" x14ac:dyDescent="0.25">
      <c r="AF631" s="3"/>
    </row>
    <row r="632" spans="32:32" x14ac:dyDescent="0.25">
      <c r="AF632" s="3"/>
    </row>
    <row r="633" spans="32:32" x14ac:dyDescent="0.25">
      <c r="AF633" s="3"/>
    </row>
    <row r="634" spans="32:32" x14ac:dyDescent="0.25">
      <c r="AF634" s="3"/>
    </row>
    <row r="635" spans="32:32" x14ac:dyDescent="0.25">
      <c r="AF635" s="3"/>
    </row>
    <row r="636" spans="32:32" x14ac:dyDescent="0.25">
      <c r="AF636" s="3"/>
    </row>
    <row r="637" spans="32:32" x14ac:dyDescent="0.25">
      <c r="AF637" s="3"/>
    </row>
    <row r="638" spans="32:32" x14ac:dyDescent="0.25">
      <c r="AF638" s="3"/>
    </row>
    <row r="639" spans="32:32" x14ac:dyDescent="0.25">
      <c r="AF639" s="3"/>
    </row>
    <row r="640" spans="32:32" x14ac:dyDescent="0.25">
      <c r="AF640" s="3"/>
    </row>
  </sheetData>
  <mergeCells count="1">
    <mergeCell ref="V1:V95"/>
  </mergeCells>
  <conditionalFormatting sqref="AC2:AC95">
    <cfRule type="top10" dxfId="31" priority="14" bottom="1" rank="10"/>
    <cfRule type="top10" dxfId="30" priority="15" rank="10"/>
  </conditionalFormatting>
  <conditionalFormatting sqref="AC1:AC95">
    <cfRule type="top10" dxfId="29" priority="13" bottom="1" rank="10"/>
  </conditionalFormatting>
  <conditionalFormatting sqref="AC1:AC1048576">
    <cfRule type="top10" dxfId="28" priority="12" rank="20"/>
  </conditionalFormatting>
  <conditionalFormatting sqref="AH1:AI1048576">
    <cfRule type="cellIs" dxfId="27" priority="10" operator="greaterThan">
      <formula>0</formula>
    </cfRule>
  </conditionalFormatting>
  <conditionalFormatting sqref="Z2:AA1048576 Z1">
    <cfRule type="top10" dxfId="26" priority="9" rank="20"/>
  </conditionalFormatting>
  <conditionalFormatting sqref="AD1:AD1048576">
    <cfRule type="top10" dxfId="25" priority="6" rank="10"/>
  </conditionalFormatting>
  <conditionalFormatting sqref="AB2:AB1048576">
    <cfRule type="top10" dxfId="24" priority="4" bottom="1" rank="15"/>
    <cfRule type="top10" dxfId="23" priority="5" bottom="1" rank="10"/>
  </conditionalFormatting>
  <conditionalFormatting sqref="AA1">
    <cfRule type="top10" dxfId="5" priority="3" bottom="1" rank="10"/>
  </conditionalFormatting>
  <conditionalFormatting sqref="AA1">
    <cfRule type="top10" dxfId="3" priority="2" rank="20"/>
  </conditionalFormatting>
  <conditionalFormatting sqref="AB1">
    <cfRule type="top10" dxfId="1" priority="1" rank="10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5"/>
  <sheetViews>
    <sheetView showFormulas="1" zoomScaleNormal="100" workbookViewId="0">
      <pane ySplit="1" topLeftCell="A2" activePane="bottomLeft" state="frozen"/>
      <selection pane="bottomLeft" activeCell="D12" sqref="A1:K95"/>
    </sheetView>
  </sheetViews>
  <sheetFormatPr defaultRowHeight="15" x14ac:dyDescent="0.25"/>
  <cols>
    <col min="1" max="1" width="29.28515625" bestFit="1" customWidth="1"/>
    <col min="3" max="3" width="12.7109375" customWidth="1"/>
    <col min="4" max="4" width="8.85546875" style="21" bestFit="1" customWidth="1"/>
    <col min="5" max="5" width="15.7109375" customWidth="1"/>
    <col min="6" max="6" width="37.42578125" bestFit="1" customWidth="1"/>
    <col min="7" max="7" width="15.5703125" customWidth="1"/>
    <col min="8" max="8" width="16" customWidth="1"/>
    <col min="9" max="9" width="14.140625" bestFit="1" customWidth="1"/>
    <col min="10" max="10" width="21.42578125" bestFit="1" customWidth="1"/>
    <col min="11" max="11" width="18" bestFit="1" customWidth="1"/>
  </cols>
  <sheetData>
    <row r="1" spans="1:11" x14ac:dyDescent="0.25">
      <c r="A1" s="16" t="s">
        <v>129</v>
      </c>
      <c r="B1" s="9" t="s">
        <v>10</v>
      </c>
      <c r="C1" s="11" t="s">
        <v>6</v>
      </c>
      <c r="D1" s="9" t="s">
        <v>123</v>
      </c>
      <c r="E1" s="12" t="s">
        <v>142</v>
      </c>
      <c r="F1" s="12"/>
      <c r="G1" s="11" t="s">
        <v>125</v>
      </c>
      <c r="H1" s="11" t="s">
        <v>126</v>
      </c>
      <c r="I1" s="11" t="s">
        <v>121</v>
      </c>
      <c r="J1" s="11" t="s">
        <v>122</v>
      </c>
      <c r="K1" s="11" t="s">
        <v>118</v>
      </c>
    </row>
    <row r="2" spans="1:11" x14ac:dyDescent="0.25">
      <c r="A2" s="17" t="s">
        <v>11</v>
      </c>
      <c r="B2" s="1">
        <v>688.39850858522084</v>
      </c>
      <c r="C2" s="13">
        <v>499</v>
      </c>
      <c r="D2" s="14">
        <v>-189.39850858522084</v>
      </c>
      <c r="E2" s="15"/>
      <c r="F2" s="15"/>
      <c r="G2" s="13">
        <v>60</v>
      </c>
      <c r="H2" s="13">
        <v>27</v>
      </c>
      <c r="I2" s="13">
        <v>1</v>
      </c>
      <c r="J2" s="13">
        <v>90</v>
      </c>
      <c r="K2" s="13">
        <v>382</v>
      </c>
    </row>
    <row r="3" spans="1:11" x14ac:dyDescent="0.25">
      <c r="A3" s="17" t="s">
        <v>12</v>
      </c>
      <c r="B3" s="1">
        <v>274.60388874205393</v>
      </c>
      <c r="C3" s="13">
        <v>363.9</v>
      </c>
      <c r="D3" s="14">
        <v>89.296111257946052</v>
      </c>
      <c r="E3" s="14" t="s">
        <v>127</v>
      </c>
      <c r="F3" s="14"/>
      <c r="G3" s="13">
        <v>30</v>
      </c>
      <c r="H3" s="13">
        <v>21</v>
      </c>
      <c r="I3" s="13">
        <v>2</v>
      </c>
      <c r="J3" s="13">
        <v>125.2</v>
      </c>
      <c r="K3" s="13">
        <v>215</v>
      </c>
    </row>
    <row r="4" spans="1:11" x14ac:dyDescent="0.25">
      <c r="A4" s="17" t="s">
        <v>13</v>
      </c>
      <c r="B4" s="1">
        <v>289.27189581988387</v>
      </c>
      <c r="C4" s="13">
        <v>307.20499999999998</v>
      </c>
      <c r="D4" s="14">
        <v>17.933104180116118</v>
      </c>
      <c r="E4" s="15"/>
      <c r="F4" s="15"/>
      <c r="G4" s="13">
        <v>24</v>
      </c>
      <c r="H4" s="13">
        <v>18.600000000000001</v>
      </c>
      <c r="I4" s="13">
        <v>1.4</v>
      </c>
      <c r="J4" s="13">
        <v>90.719999999999985</v>
      </c>
      <c r="K4" s="13">
        <v>201</v>
      </c>
    </row>
    <row r="5" spans="1:11" x14ac:dyDescent="0.25">
      <c r="A5" s="17" t="s">
        <v>14</v>
      </c>
      <c r="B5" s="1">
        <v>296.34173665576333</v>
      </c>
      <c r="C5" s="13">
        <v>312.10093749999999</v>
      </c>
      <c r="D5" s="14">
        <v>15.759200844236659</v>
      </c>
      <c r="E5" s="15"/>
      <c r="F5" s="15"/>
      <c r="G5" s="13">
        <v>30</v>
      </c>
      <c r="H5" s="13">
        <v>21</v>
      </c>
      <c r="I5" s="13">
        <v>1.5</v>
      </c>
      <c r="J5" s="13">
        <v>94.800000000000011</v>
      </c>
      <c r="K5" s="13">
        <v>196</v>
      </c>
    </row>
    <row r="6" spans="1:11" x14ac:dyDescent="0.25">
      <c r="A6" s="17" t="s">
        <v>15</v>
      </c>
      <c r="B6" s="1">
        <v>165.08959828351655</v>
      </c>
      <c r="C6" s="13">
        <v>179.28749999999999</v>
      </c>
      <c r="D6" s="14">
        <v>14.197901716483443</v>
      </c>
      <c r="E6" s="14" t="s">
        <v>139</v>
      </c>
      <c r="F6" s="14"/>
      <c r="G6" s="13">
        <v>40</v>
      </c>
      <c r="H6" s="13">
        <v>23</v>
      </c>
      <c r="I6" s="13">
        <v>1</v>
      </c>
      <c r="J6" s="13">
        <v>49.3</v>
      </c>
      <c r="K6" s="13">
        <v>111</v>
      </c>
    </row>
    <row r="7" spans="1:11" x14ac:dyDescent="0.25">
      <c r="A7" s="17" t="s">
        <v>16</v>
      </c>
      <c r="B7" s="1">
        <v>114.72591565866212</v>
      </c>
      <c r="C7" s="13">
        <v>203.1</v>
      </c>
      <c r="D7" s="14">
        <v>88.374084341337877</v>
      </c>
      <c r="E7" s="14" t="s">
        <v>138</v>
      </c>
      <c r="F7" s="14" t="s">
        <v>143</v>
      </c>
      <c r="G7" s="13">
        <v>60</v>
      </c>
      <c r="H7" s="13">
        <v>27</v>
      </c>
      <c r="I7" s="13">
        <v>1</v>
      </c>
      <c r="J7" s="13">
        <v>35.4</v>
      </c>
      <c r="K7" s="13">
        <v>137</v>
      </c>
    </row>
    <row r="8" spans="1:11" x14ac:dyDescent="0.25">
      <c r="A8" s="17" t="s">
        <v>17</v>
      </c>
      <c r="B8" s="1">
        <v>136.08264361936571</v>
      </c>
      <c r="C8" s="13">
        <v>93.671625000000006</v>
      </c>
      <c r="D8" s="14">
        <v>-42.411018619365706</v>
      </c>
      <c r="E8" s="15"/>
      <c r="F8" s="15"/>
      <c r="G8" s="13">
        <v>20</v>
      </c>
      <c r="H8" s="13">
        <v>17</v>
      </c>
      <c r="I8" s="13">
        <v>0.17</v>
      </c>
      <c r="J8" s="13">
        <v>6.3155000000000001</v>
      </c>
      <c r="K8" s="13">
        <v>71</v>
      </c>
    </row>
    <row r="9" spans="1:11" x14ac:dyDescent="0.25">
      <c r="A9" s="17" t="s">
        <v>18</v>
      </c>
      <c r="B9" s="1">
        <v>95.153536793282086</v>
      </c>
      <c r="C9" s="13">
        <v>224.05</v>
      </c>
      <c r="D9" s="14">
        <v>128.89646320671793</v>
      </c>
      <c r="E9" s="14" t="s">
        <v>128</v>
      </c>
      <c r="F9" s="14" t="s">
        <v>146</v>
      </c>
      <c r="G9" s="13">
        <v>30</v>
      </c>
      <c r="H9" s="13">
        <v>21</v>
      </c>
      <c r="I9" s="13">
        <v>2</v>
      </c>
      <c r="J9" s="13">
        <v>58.6</v>
      </c>
      <c r="K9" s="13">
        <v>131</v>
      </c>
    </row>
    <row r="10" spans="1:11" x14ac:dyDescent="0.25">
      <c r="A10" s="17" t="s">
        <v>19</v>
      </c>
      <c r="B10" s="1">
        <v>113.70639817413354</v>
      </c>
      <c r="C10" s="13">
        <v>214.24375000000001</v>
      </c>
      <c r="D10" s="14">
        <v>100.53735182586647</v>
      </c>
      <c r="E10" s="14" t="s">
        <v>128</v>
      </c>
      <c r="F10" s="14" t="s">
        <v>145</v>
      </c>
      <c r="G10" s="13">
        <v>30</v>
      </c>
      <c r="H10" s="13">
        <v>21</v>
      </c>
      <c r="I10" s="13">
        <v>1.5</v>
      </c>
      <c r="J10" s="13">
        <v>53.400000000000006</v>
      </c>
      <c r="K10" s="13">
        <v>136</v>
      </c>
    </row>
    <row r="11" spans="1:11" x14ac:dyDescent="0.25">
      <c r="A11" s="17" t="s">
        <v>20</v>
      </c>
      <c r="B11" s="1">
        <v>83.977323588551201</v>
      </c>
      <c r="C11" s="13">
        <v>135.84375</v>
      </c>
      <c r="D11" s="14">
        <v>51.866426411448799</v>
      </c>
      <c r="E11" s="15"/>
      <c r="F11" s="15"/>
      <c r="G11" s="13">
        <v>30</v>
      </c>
      <c r="H11" s="13">
        <v>21</v>
      </c>
      <c r="I11" s="13">
        <v>1</v>
      </c>
      <c r="J11" s="13">
        <v>26.6</v>
      </c>
      <c r="K11" s="13">
        <v>83</v>
      </c>
    </row>
    <row r="12" spans="1:11" x14ac:dyDescent="0.25">
      <c r="A12" s="17" t="s">
        <v>21</v>
      </c>
      <c r="B12" s="1">
        <v>414.86069911482099</v>
      </c>
      <c r="C12" s="13">
        <v>420.1</v>
      </c>
      <c r="D12" s="14">
        <v>5.2393008851790341</v>
      </c>
      <c r="E12" s="15"/>
      <c r="F12" s="15"/>
      <c r="G12" s="13">
        <v>24</v>
      </c>
      <c r="H12" s="13">
        <v>18.600000000000001</v>
      </c>
      <c r="I12" s="13">
        <v>1.6</v>
      </c>
      <c r="J12" s="13">
        <v>116.48</v>
      </c>
      <c r="K12" s="13">
        <v>282</v>
      </c>
    </row>
    <row r="13" spans="1:11" x14ac:dyDescent="0.25">
      <c r="A13" s="17" t="s">
        <v>22</v>
      </c>
      <c r="B13" s="1">
        <v>53.483201516400726</v>
      </c>
      <c r="C13" s="13">
        <v>121.34375</v>
      </c>
      <c r="D13" s="14">
        <v>67.860548483599274</v>
      </c>
      <c r="E13" s="14" t="s">
        <v>128</v>
      </c>
      <c r="F13" s="14" t="s">
        <v>144</v>
      </c>
      <c r="G13" s="13">
        <v>30</v>
      </c>
      <c r="H13" s="13">
        <v>21</v>
      </c>
      <c r="I13" s="13">
        <v>1</v>
      </c>
      <c r="J13" s="13">
        <v>25.3</v>
      </c>
      <c r="K13" s="13">
        <v>76</v>
      </c>
    </row>
    <row r="14" spans="1:11" x14ac:dyDescent="0.25">
      <c r="A14" s="17" t="s">
        <v>23</v>
      </c>
      <c r="B14" s="1">
        <v>403.17415485984912</v>
      </c>
      <c r="C14" s="13">
        <v>333.55</v>
      </c>
      <c r="D14" s="14">
        <v>-69.624154859849114</v>
      </c>
      <c r="E14" s="15"/>
      <c r="F14" s="15"/>
      <c r="G14" s="13">
        <v>30</v>
      </c>
      <c r="H14" s="13">
        <v>21</v>
      </c>
      <c r="I14" s="13">
        <v>1</v>
      </c>
      <c r="J14" s="13">
        <v>70.8</v>
      </c>
      <c r="K14" s="13">
        <v>238</v>
      </c>
    </row>
    <row r="15" spans="1:11" x14ac:dyDescent="0.25">
      <c r="A15" s="17" t="s">
        <v>24</v>
      </c>
      <c r="B15" s="1">
        <v>304.67295058368103</v>
      </c>
      <c r="C15" s="13">
        <v>206.86875000000001</v>
      </c>
      <c r="D15" s="14">
        <v>-97.804200583681023</v>
      </c>
      <c r="E15" s="15"/>
      <c r="F15" s="15"/>
      <c r="G15" s="13">
        <v>30</v>
      </c>
      <c r="H15" s="13">
        <v>21</v>
      </c>
      <c r="I15" s="13">
        <v>0.5</v>
      </c>
      <c r="J15" s="13">
        <v>30.4</v>
      </c>
      <c r="K15" s="13">
        <v>157</v>
      </c>
    </row>
    <row r="16" spans="1:11" x14ac:dyDescent="0.25">
      <c r="A16" s="17" t="s">
        <v>25</v>
      </c>
      <c r="B16" s="1">
        <v>286.21400507508326</v>
      </c>
      <c r="C16" s="13">
        <v>319.43100000000004</v>
      </c>
      <c r="D16" s="14">
        <v>33.216994924916776</v>
      </c>
      <c r="E16" s="14" t="s">
        <v>130</v>
      </c>
      <c r="F16" s="14"/>
      <c r="G16" s="13">
        <v>20</v>
      </c>
      <c r="H16" s="13">
        <v>17</v>
      </c>
      <c r="I16" s="13">
        <v>2.33</v>
      </c>
      <c r="J16" s="13">
        <v>115.56800000000001</v>
      </c>
      <c r="K16" s="13">
        <v>161</v>
      </c>
    </row>
    <row r="17" spans="1:11" x14ac:dyDescent="0.25">
      <c r="A17" s="17" t="s">
        <v>26</v>
      </c>
      <c r="B17" s="1">
        <v>356.84551345422796</v>
      </c>
      <c r="C17" s="13">
        <v>326.65625</v>
      </c>
      <c r="D17" s="14">
        <v>-30.189263454227955</v>
      </c>
      <c r="E17" s="15"/>
      <c r="F17" s="15"/>
      <c r="G17" s="13">
        <v>30</v>
      </c>
      <c r="H17" s="13">
        <v>21</v>
      </c>
      <c r="I17" s="13">
        <v>1.5</v>
      </c>
      <c r="J17" s="13">
        <v>99.300000000000011</v>
      </c>
      <c r="K17" s="13">
        <v>209</v>
      </c>
    </row>
    <row r="18" spans="1:11" x14ac:dyDescent="0.25">
      <c r="A18" s="17" t="s">
        <v>27</v>
      </c>
      <c r="B18" s="1">
        <v>296.8305439128909</v>
      </c>
      <c r="C18" s="13">
        <v>274.86250000000001</v>
      </c>
      <c r="D18" s="14">
        <v>-21.968043912890892</v>
      </c>
      <c r="E18" s="15"/>
      <c r="F18" s="15"/>
      <c r="G18" s="13">
        <v>30</v>
      </c>
      <c r="H18" s="13">
        <v>21</v>
      </c>
      <c r="I18" s="13">
        <v>1</v>
      </c>
      <c r="J18" s="13">
        <v>66.599999999999994</v>
      </c>
      <c r="K18" s="13">
        <v>188</v>
      </c>
    </row>
    <row r="19" spans="1:11" x14ac:dyDescent="0.25">
      <c r="A19" s="17" t="s">
        <v>28</v>
      </c>
      <c r="B19" s="1">
        <v>305.91478008865391</v>
      </c>
      <c r="C19" s="13">
        <v>412.20187499999997</v>
      </c>
      <c r="D19" s="14">
        <v>106.28709491134606</v>
      </c>
      <c r="E19" s="14" t="s">
        <v>131</v>
      </c>
      <c r="F19" s="14"/>
      <c r="G19" s="13">
        <v>20</v>
      </c>
      <c r="H19" s="13">
        <v>17</v>
      </c>
      <c r="I19" s="13">
        <v>3</v>
      </c>
      <c r="J19" s="13">
        <v>189</v>
      </c>
      <c r="K19" s="13">
        <v>205</v>
      </c>
    </row>
    <row r="20" spans="1:11" x14ac:dyDescent="0.25">
      <c r="A20" s="17" t="s">
        <v>29</v>
      </c>
      <c r="B20" s="1">
        <v>190.94487648684026</v>
      </c>
      <c r="C20" s="13">
        <v>168.52500000000003</v>
      </c>
      <c r="D20" s="14">
        <v>-22.419876486840224</v>
      </c>
      <c r="E20" s="15"/>
      <c r="F20" s="15"/>
      <c r="G20" s="13">
        <v>30</v>
      </c>
      <c r="H20" s="13">
        <v>21</v>
      </c>
      <c r="I20" s="13">
        <v>0.5</v>
      </c>
      <c r="J20" s="13">
        <v>26.3</v>
      </c>
      <c r="K20" s="13">
        <v>124.00000000000003</v>
      </c>
    </row>
    <row r="21" spans="1:11" x14ac:dyDescent="0.25">
      <c r="A21" s="17" t="s">
        <v>30</v>
      </c>
      <c r="B21" s="1">
        <v>94.403881469264562</v>
      </c>
      <c r="C21" s="13">
        <v>200.34062499999999</v>
      </c>
      <c r="D21" s="14">
        <v>105.93674353073543</v>
      </c>
      <c r="E21" s="14" t="s">
        <v>128</v>
      </c>
      <c r="F21" s="14" t="s">
        <v>147</v>
      </c>
      <c r="G21" s="13">
        <v>30</v>
      </c>
      <c r="H21" s="13">
        <v>21</v>
      </c>
      <c r="I21" s="13">
        <v>1.5</v>
      </c>
      <c r="J21" s="13">
        <v>49.5</v>
      </c>
      <c r="K21" s="13">
        <v>130</v>
      </c>
    </row>
    <row r="22" spans="1:11" x14ac:dyDescent="0.25">
      <c r="A22" s="17" t="s">
        <v>31</v>
      </c>
      <c r="B22" s="1">
        <v>326.73951396195656</v>
      </c>
      <c r="C22" s="13">
        <v>399.19749999999999</v>
      </c>
      <c r="D22" s="14">
        <v>72.45798603804343</v>
      </c>
      <c r="E22" s="14" t="s">
        <v>127</v>
      </c>
      <c r="F22" s="14"/>
      <c r="G22" s="13">
        <v>24</v>
      </c>
      <c r="H22" s="13">
        <v>18.600000000000001</v>
      </c>
      <c r="I22" s="13">
        <v>2.2000000000000002</v>
      </c>
      <c r="J22" s="13">
        <v>150.04000000000002</v>
      </c>
      <c r="K22" s="13">
        <v>228</v>
      </c>
    </row>
    <row r="23" spans="1:11" x14ac:dyDescent="0.25">
      <c r="A23" s="17" t="s">
        <v>32</v>
      </c>
      <c r="B23" s="1">
        <v>145.82434685092781</v>
      </c>
      <c r="C23" s="13">
        <v>180.92818750000001</v>
      </c>
      <c r="D23" s="14">
        <v>35.103840649072197</v>
      </c>
      <c r="E23" s="14" t="s">
        <v>128</v>
      </c>
      <c r="F23" s="14" t="s">
        <v>148</v>
      </c>
      <c r="G23" s="13">
        <v>20</v>
      </c>
      <c r="H23" s="13">
        <v>17</v>
      </c>
      <c r="I23" s="13">
        <v>1.33</v>
      </c>
      <c r="J23" s="13">
        <v>49.875</v>
      </c>
      <c r="K23" s="13">
        <v>112</v>
      </c>
    </row>
    <row r="24" spans="1:11" x14ac:dyDescent="0.25">
      <c r="A24" s="17" t="s">
        <v>33</v>
      </c>
      <c r="B24" s="1">
        <v>298.67007485092188</v>
      </c>
      <c r="C24" s="13">
        <v>382.57499999999999</v>
      </c>
      <c r="D24" s="14">
        <v>83.90492514907811</v>
      </c>
      <c r="E24" s="14" t="s">
        <v>132</v>
      </c>
      <c r="F24" s="14"/>
      <c r="G24" s="13">
        <v>30</v>
      </c>
      <c r="H24" s="13">
        <v>21</v>
      </c>
      <c r="I24" s="13">
        <v>2</v>
      </c>
      <c r="J24" s="13">
        <v>132.80000000000001</v>
      </c>
      <c r="K24" s="13">
        <v>231</v>
      </c>
    </row>
    <row r="25" spans="1:11" x14ac:dyDescent="0.25">
      <c r="A25" s="17" t="s">
        <v>34</v>
      </c>
      <c r="B25" s="1">
        <v>128.44395630212372</v>
      </c>
      <c r="C25" s="13">
        <v>125.00000000000001</v>
      </c>
      <c r="D25" s="14">
        <v>-3.4439563021237092</v>
      </c>
      <c r="E25" s="15"/>
      <c r="F25" s="15"/>
      <c r="G25" s="13">
        <v>30</v>
      </c>
      <c r="H25" s="13">
        <v>21</v>
      </c>
      <c r="I25" s="13">
        <v>0</v>
      </c>
      <c r="J25" s="13">
        <v>0</v>
      </c>
      <c r="K25" s="13">
        <v>104.00000000000001</v>
      </c>
    </row>
    <row r="26" spans="1:11" x14ac:dyDescent="0.25">
      <c r="A26" s="17" t="s">
        <v>35</v>
      </c>
      <c r="B26" s="1">
        <v>41.373558289243832</v>
      </c>
      <c r="C26" s="13">
        <v>45.000000000000007</v>
      </c>
      <c r="D26" s="14">
        <v>3.6264417107561755</v>
      </c>
      <c r="E26" s="14" t="s">
        <v>133</v>
      </c>
      <c r="F26" s="14"/>
      <c r="G26" s="13">
        <v>15</v>
      </c>
      <c r="H26" s="13">
        <v>14</v>
      </c>
      <c r="I26" s="13">
        <v>0</v>
      </c>
      <c r="J26" s="13">
        <v>0</v>
      </c>
      <c r="K26" s="13">
        <v>31.000000000000007</v>
      </c>
    </row>
    <row r="27" spans="1:11" x14ac:dyDescent="0.25">
      <c r="A27" s="17" t="s">
        <v>36</v>
      </c>
      <c r="B27" s="1">
        <v>114.5290976292672</v>
      </c>
      <c r="C27" s="13">
        <v>188.49062499999999</v>
      </c>
      <c r="D27" s="14">
        <v>73.961527370732796</v>
      </c>
      <c r="E27" s="14" t="s">
        <v>128</v>
      </c>
      <c r="F27" s="14" t="s">
        <v>149</v>
      </c>
      <c r="G27" s="13">
        <v>30</v>
      </c>
      <c r="H27" s="13">
        <v>21</v>
      </c>
      <c r="I27" s="13">
        <v>1.5</v>
      </c>
      <c r="J27" s="13">
        <v>60.900000000000006</v>
      </c>
      <c r="K27" s="13">
        <v>114.99999999999999</v>
      </c>
    </row>
    <row r="28" spans="1:11" x14ac:dyDescent="0.25">
      <c r="A28" s="17" t="s">
        <v>37</v>
      </c>
      <c r="B28" s="1">
        <v>545.71832715611106</v>
      </c>
      <c r="C28" s="13">
        <v>454.7</v>
      </c>
      <c r="D28" s="14">
        <v>-91.01832715611107</v>
      </c>
      <c r="E28" s="15"/>
      <c r="F28" s="15"/>
      <c r="G28" s="13">
        <v>40</v>
      </c>
      <c r="H28" s="13">
        <v>23</v>
      </c>
      <c r="I28" s="13">
        <v>1.33</v>
      </c>
      <c r="J28" s="13">
        <v>119.7</v>
      </c>
      <c r="K28" s="13">
        <v>312</v>
      </c>
    </row>
    <row r="29" spans="1:11" x14ac:dyDescent="0.25">
      <c r="A29" s="17" t="s">
        <v>38</v>
      </c>
      <c r="B29" s="1">
        <v>418.32979579236286</v>
      </c>
      <c r="C29" s="13">
        <v>442.72649999999999</v>
      </c>
      <c r="D29" s="14">
        <v>24.396704207637129</v>
      </c>
      <c r="E29" s="15"/>
      <c r="F29" s="15"/>
      <c r="G29" s="13">
        <v>40</v>
      </c>
      <c r="H29" s="13">
        <v>23</v>
      </c>
      <c r="I29" s="13">
        <v>1.66</v>
      </c>
      <c r="J29" s="13">
        <v>135.124</v>
      </c>
      <c r="K29" s="13">
        <v>279</v>
      </c>
    </row>
    <row r="30" spans="1:11" x14ac:dyDescent="0.25">
      <c r="A30" s="17" t="s">
        <v>39</v>
      </c>
      <c r="B30" s="1">
        <v>403.56963892413603</v>
      </c>
      <c r="C30" s="13">
        <v>453.2</v>
      </c>
      <c r="D30" s="14">
        <v>49.630361075863959</v>
      </c>
      <c r="E30" s="14" t="s">
        <v>130</v>
      </c>
      <c r="F30" s="14"/>
      <c r="G30" s="13">
        <v>30</v>
      </c>
      <c r="H30" s="13">
        <v>21</v>
      </c>
      <c r="I30" s="13">
        <v>2</v>
      </c>
      <c r="J30" s="13">
        <v>149.6</v>
      </c>
      <c r="K30" s="13">
        <v>277</v>
      </c>
    </row>
    <row r="31" spans="1:11" x14ac:dyDescent="0.25">
      <c r="A31" s="17" t="s">
        <v>40</v>
      </c>
      <c r="B31" s="1">
        <v>500.98651642937926</v>
      </c>
      <c r="C31" s="13">
        <v>294.55624999999998</v>
      </c>
      <c r="D31" s="14">
        <v>-206.43026642937929</v>
      </c>
      <c r="E31" s="15"/>
      <c r="F31" s="15"/>
      <c r="G31" s="13">
        <v>30</v>
      </c>
      <c r="H31" s="13">
        <v>21</v>
      </c>
      <c r="I31" s="13">
        <v>0.5</v>
      </c>
      <c r="J31" s="13">
        <v>38</v>
      </c>
      <c r="K31" s="13">
        <v>235</v>
      </c>
    </row>
    <row r="32" spans="1:11" x14ac:dyDescent="0.25">
      <c r="A32" s="17" t="s">
        <v>41</v>
      </c>
      <c r="B32" s="1">
        <v>501.12479266156697</v>
      </c>
      <c r="C32" s="13">
        <v>375.4</v>
      </c>
      <c r="D32" s="14">
        <v>-125.72479266156699</v>
      </c>
      <c r="E32" s="15"/>
      <c r="F32" s="15"/>
      <c r="G32" s="13">
        <v>60</v>
      </c>
      <c r="H32" s="13">
        <v>27</v>
      </c>
      <c r="I32" s="13">
        <v>1</v>
      </c>
      <c r="J32" s="13">
        <v>75.400000000000006</v>
      </c>
      <c r="K32" s="13">
        <v>273</v>
      </c>
    </row>
    <row r="33" spans="1:11" x14ac:dyDescent="0.25">
      <c r="A33" s="17" t="s">
        <v>42</v>
      </c>
      <c r="B33" s="1">
        <v>436.46138080774699</v>
      </c>
      <c r="C33" s="13">
        <v>427.89575000000002</v>
      </c>
      <c r="D33" s="14">
        <v>-8.5656308077469703</v>
      </c>
      <c r="E33" s="15"/>
      <c r="F33" s="15"/>
      <c r="G33" s="13">
        <v>40</v>
      </c>
      <c r="H33" s="13">
        <v>23</v>
      </c>
      <c r="I33" s="13">
        <v>1.66</v>
      </c>
      <c r="J33" s="13">
        <v>130.47599999999997</v>
      </c>
      <c r="K33" s="13">
        <v>270</v>
      </c>
    </row>
    <row r="34" spans="1:11" x14ac:dyDescent="0.25">
      <c r="A34" s="17" t="s">
        <v>43</v>
      </c>
      <c r="B34" s="1">
        <v>308.68559754776339</v>
      </c>
      <c r="C34" s="13">
        <v>279.17500000000001</v>
      </c>
      <c r="D34" s="14">
        <v>-29.510597547763382</v>
      </c>
      <c r="E34" s="15"/>
      <c r="F34" s="15"/>
      <c r="G34" s="13">
        <v>30</v>
      </c>
      <c r="H34" s="13">
        <v>21</v>
      </c>
      <c r="I34" s="13">
        <v>1</v>
      </c>
      <c r="J34" s="13">
        <v>66.400000000000006</v>
      </c>
      <c r="K34" s="13">
        <v>192</v>
      </c>
    </row>
    <row r="35" spans="1:11" x14ac:dyDescent="0.25">
      <c r="A35" s="17" t="s">
        <v>44</v>
      </c>
      <c r="B35" s="1">
        <v>571.92980986520956</v>
      </c>
      <c r="C35" s="13">
        <v>446.48</v>
      </c>
      <c r="D35" s="14">
        <v>-125.44980986520955</v>
      </c>
      <c r="E35" s="15"/>
      <c r="F35" s="15"/>
      <c r="G35" s="13">
        <v>24</v>
      </c>
      <c r="H35" s="13">
        <v>18.600000000000001</v>
      </c>
      <c r="I35" s="13">
        <v>1.6</v>
      </c>
      <c r="J35" s="13">
        <v>121.92000000000002</v>
      </c>
      <c r="K35" s="13">
        <v>301</v>
      </c>
    </row>
    <row r="36" spans="1:11" x14ac:dyDescent="0.25">
      <c r="A36" s="17" t="s">
        <v>45</v>
      </c>
      <c r="B36" s="1">
        <v>195.35876186617057</v>
      </c>
      <c r="C36" s="13">
        <v>240.58437499999999</v>
      </c>
      <c r="D36" s="14">
        <v>45.225613133829427</v>
      </c>
      <c r="E36" s="14" t="s">
        <v>134</v>
      </c>
      <c r="F36" s="14"/>
      <c r="G36" s="13">
        <v>30</v>
      </c>
      <c r="H36" s="13">
        <v>21</v>
      </c>
      <c r="I36" s="13">
        <v>1.5</v>
      </c>
      <c r="J36" s="13">
        <v>81.150000000000006</v>
      </c>
      <c r="K36" s="13">
        <v>146</v>
      </c>
    </row>
    <row r="37" spans="1:11" x14ac:dyDescent="0.25">
      <c r="A37" s="17" t="s">
        <v>46</v>
      </c>
      <c r="B37" s="1">
        <v>74.527186335258477</v>
      </c>
      <c r="C37" s="13">
        <v>140</v>
      </c>
      <c r="D37" s="14">
        <v>65.472813664741523</v>
      </c>
      <c r="E37" s="18"/>
      <c r="F37" s="18"/>
      <c r="G37" s="13">
        <v>60</v>
      </c>
      <c r="H37" s="13">
        <v>23</v>
      </c>
      <c r="I37" s="13">
        <v>0</v>
      </c>
      <c r="J37" s="13">
        <v>0</v>
      </c>
      <c r="K37" s="13">
        <v>117</v>
      </c>
    </row>
    <row r="38" spans="1:11" x14ac:dyDescent="0.25">
      <c r="A38" s="17" t="s">
        <v>47</v>
      </c>
      <c r="B38" s="1">
        <v>49.683400536963383</v>
      </c>
      <c r="C38" s="13">
        <v>137.32499999999999</v>
      </c>
      <c r="D38" s="14">
        <v>87.641599463036613</v>
      </c>
      <c r="E38" s="19" t="s">
        <v>128</v>
      </c>
      <c r="F38" s="19" t="s">
        <v>150</v>
      </c>
      <c r="G38" s="13">
        <v>30</v>
      </c>
      <c r="H38" s="13">
        <v>21</v>
      </c>
      <c r="I38" s="13">
        <v>1</v>
      </c>
      <c r="J38" s="13">
        <v>25</v>
      </c>
      <c r="K38" s="13">
        <v>92</v>
      </c>
    </row>
    <row r="39" spans="1:11" x14ac:dyDescent="0.25">
      <c r="A39" s="17" t="s">
        <v>48</v>
      </c>
      <c r="B39" s="1">
        <v>266.61422593996491</v>
      </c>
      <c r="C39" s="13">
        <v>419.29999999999995</v>
      </c>
      <c r="D39" s="14">
        <v>152.68577406003504</v>
      </c>
      <c r="E39" s="14" t="s">
        <v>127</v>
      </c>
      <c r="F39" s="14"/>
      <c r="G39" s="13">
        <v>30</v>
      </c>
      <c r="H39" s="13">
        <v>21</v>
      </c>
      <c r="I39" s="13">
        <v>3</v>
      </c>
      <c r="J39" s="13">
        <v>181.2</v>
      </c>
      <c r="K39" s="13">
        <v>206</v>
      </c>
    </row>
    <row r="40" spans="1:11" x14ac:dyDescent="0.25">
      <c r="A40" s="17" t="s">
        <v>49</v>
      </c>
      <c r="B40" s="1">
        <v>62.527725738186142</v>
      </c>
      <c r="C40" s="13">
        <v>158.98750000000001</v>
      </c>
      <c r="D40" s="14">
        <v>96.459774261813862</v>
      </c>
      <c r="E40" s="19" t="s">
        <v>128</v>
      </c>
      <c r="F40" s="19" t="s">
        <v>151</v>
      </c>
      <c r="G40" s="13">
        <v>30</v>
      </c>
      <c r="H40" s="13">
        <v>21</v>
      </c>
      <c r="I40" s="13">
        <v>1</v>
      </c>
      <c r="J40" s="13">
        <v>28.8</v>
      </c>
      <c r="K40" s="13">
        <v>111</v>
      </c>
    </row>
    <row r="41" spans="1:11" x14ac:dyDescent="0.25">
      <c r="A41" s="17" t="s">
        <v>50</v>
      </c>
      <c r="B41" s="1">
        <v>159.43450582121784</v>
      </c>
      <c r="C41" s="13">
        <v>317.015625</v>
      </c>
      <c r="D41" s="14">
        <v>157.58111917878216</v>
      </c>
      <c r="E41" s="14" t="s">
        <v>128</v>
      </c>
      <c r="F41" s="14"/>
      <c r="G41" s="13">
        <v>60</v>
      </c>
      <c r="H41" s="13">
        <v>23</v>
      </c>
      <c r="I41" s="13">
        <v>2.5</v>
      </c>
      <c r="J41" s="13">
        <v>109.75</v>
      </c>
      <c r="K41" s="13">
        <v>183</v>
      </c>
    </row>
    <row r="42" spans="1:11" x14ac:dyDescent="0.25">
      <c r="A42" s="17" t="s">
        <v>51</v>
      </c>
      <c r="B42" s="1">
        <v>406.75232345695116</v>
      </c>
      <c r="C42" s="13">
        <v>453.5</v>
      </c>
      <c r="D42" s="14">
        <v>46.74767654304884</v>
      </c>
      <c r="E42" s="14" t="s">
        <v>130</v>
      </c>
      <c r="F42" s="14"/>
      <c r="G42" s="13">
        <v>30</v>
      </c>
      <c r="H42" s="13">
        <v>21</v>
      </c>
      <c r="I42" s="13">
        <v>2</v>
      </c>
      <c r="J42" s="13">
        <v>146.4</v>
      </c>
      <c r="K42" s="13">
        <v>272</v>
      </c>
    </row>
    <row r="43" spans="1:11" x14ac:dyDescent="0.25">
      <c r="A43" s="17" t="s">
        <v>52</v>
      </c>
      <c r="B43" s="1">
        <v>240.00711702200016</v>
      </c>
      <c r="C43" s="13">
        <v>317.734375</v>
      </c>
      <c r="D43" s="14">
        <v>77.727257977999841</v>
      </c>
      <c r="E43" s="14" t="s">
        <v>135</v>
      </c>
      <c r="F43" s="14"/>
      <c r="G43" s="13">
        <v>30</v>
      </c>
      <c r="H43" s="13">
        <v>21</v>
      </c>
      <c r="I43" s="13">
        <v>1.75</v>
      </c>
      <c r="J43" s="13">
        <v>100.10000000000001</v>
      </c>
      <c r="K43" s="13">
        <v>196</v>
      </c>
    </row>
    <row r="44" spans="1:11" x14ac:dyDescent="0.25">
      <c r="A44" s="17" t="s">
        <v>53</v>
      </c>
      <c r="B44" s="1">
        <v>37.596611451084783</v>
      </c>
      <c r="C44" s="13">
        <v>103.93837499999999</v>
      </c>
      <c r="D44" s="14">
        <v>66.34176354891521</v>
      </c>
      <c r="E44" s="19" t="s">
        <v>128</v>
      </c>
      <c r="F44" s="19" t="s">
        <v>153</v>
      </c>
      <c r="G44" s="13">
        <v>20</v>
      </c>
      <c r="H44" s="13">
        <v>17</v>
      </c>
      <c r="I44" s="13">
        <v>0.66</v>
      </c>
      <c r="J44" s="13">
        <v>13.596000000000002</v>
      </c>
      <c r="K44" s="13">
        <v>73</v>
      </c>
    </row>
    <row r="45" spans="1:11" x14ac:dyDescent="0.25">
      <c r="A45" s="17" t="s">
        <v>54</v>
      </c>
      <c r="B45" s="1">
        <v>258.75988052412038</v>
      </c>
      <c r="C45" s="13">
        <v>345.07499999999999</v>
      </c>
      <c r="D45" s="14">
        <v>86.315119475879612</v>
      </c>
      <c r="E45" s="14" t="s">
        <v>127</v>
      </c>
      <c r="F45" s="14"/>
      <c r="G45" s="13">
        <v>40</v>
      </c>
      <c r="H45" s="13">
        <v>23</v>
      </c>
      <c r="I45" s="13">
        <v>2</v>
      </c>
      <c r="J45" s="13">
        <v>123.2</v>
      </c>
      <c r="K45" s="13">
        <v>205</v>
      </c>
    </row>
    <row r="46" spans="1:11" x14ac:dyDescent="0.25">
      <c r="A46" s="17" t="s">
        <v>55</v>
      </c>
      <c r="B46" s="1">
        <v>78.319405610493064</v>
      </c>
      <c r="C46" s="13">
        <v>127.44499999999999</v>
      </c>
      <c r="D46" s="14">
        <v>49.125594389506929</v>
      </c>
      <c r="E46" s="1" t="s">
        <v>128</v>
      </c>
      <c r="F46" s="1" t="s">
        <v>152</v>
      </c>
      <c r="G46" s="13">
        <v>24</v>
      </c>
      <c r="H46" s="13">
        <v>18.600000000000001</v>
      </c>
      <c r="I46" s="13">
        <v>0.6</v>
      </c>
      <c r="J46" s="13">
        <v>17.760000000000002</v>
      </c>
      <c r="K46" s="13">
        <v>92</v>
      </c>
    </row>
    <row r="47" spans="1:11" x14ac:dyDescent="0.25">
      <c r="A47" s="17" t="s">
        <v>56</v>
      </c>
      <c r="B47" s="1">
        <v>46.061664583551902</v>
      </c>
      <c r="C47" s="13">
        <v>52.6</v>
      </c>
      <c r="D47" s="14">
        <v>6.5383354164480991</v>
      </c>
      <c r="E47" s="14" t="s">
        <v>133</v>
      </c>
      <c r="F47" s="14"/>
      <c r="G47" s="13">
        <v>12</v>
      </c>
      <c r="H47" s="13">
        <v>11.6</v>
      </c>
      <c r="I47" s="13">
        <v>0</v>
      </c>
      <c r="J47" s="13">
        <v>0</v>
      </c>
      <c r="K47" s="13">
        <v>41</v>
      </c>
    </row>
    <row r="48" spans="1:11" x14ac:dyDescent="0.25">
      <c r="A48" s="17" t="s">
        <v>57</v>
      </c>
      <c r="B48" s="1">
        <v>92.885120370268794</v>
      </c>
      <c r="C48" s="13">
        <v>77</v>
      </c>
      <c r="D48" s="14">
        <v>-15.885120370268794</v>
      </c>
      <c r="E48" s="15"/>
      <c r="F48" s="15"/>
      <c r="G48" s="13">
        <v>30</v>
      </c>
      <c r="H48" s="13">
        <v>21</v>
      </c>
      <c r="I48" s="13">
        <v>0</v>
      </c>
      <c r="J48" s="13">
        <v>0</v>
      </c>
      <c r="K48" s="13">
        <v>56</v>
      </c>
    </row>
    <row r="49" spans="1:11" x14ac:dyDescent="0.25">
      <c r="A49" s="17" t="s">
        <v>58</v>
      </c>
      <c r="B49" s="1">
        <v>50.873066628719634</v>
      </c>
      <c r="C49" s="13">
        <v>109</v>
      </c>
      <c r="D49" s="14">
        <v>58.126933371280366</v>
      </c>
      <c r="E49" s="18"/>
      <c r="F49" s="18"/>
      <c r="G49" s="13">
        <v>60</v>
      </c>
      <c r="H49" s="13">
        <v>27</v>
      </c>
      <c r="I49" s="13">
        <v>0</v>
      </c>
      <c r="J49" s="13">
        <v>0</v>
      </c>
      <c r="K49" s="13">
        <v>82</v>
      </c>
    </row>
    <row r="50" spans="1:11" x14ac:dyDescent="0.25">
      <c r="A50" s="17" t="s">
        <v>59</v>
      </c>
      <c r="B50" s="1">
        <v>133.30449498538209</v>
      </c>
      <c r="C50" s="13">
        <v>211.36875000000001</v>
      </c>
      <c r="D50" s="14">
        <v>78.064255014617913</v>
      </c>
      <c r="E50" s="19" t="s">
        <v>128</v>
      </c>
      <c r="F50" s="19" t="s">
        <v>154</v>
      </c>
      <c r="G50" s="13">
        <v>60</v>
      </c>
      <c r="H50" s="13">
        <v>27</v>
      </c>
      <c r="I50" s="13">
        <v>1</v>
      </c>
      <c r="J50" s="13">
        <v>33.25</v>
      </c>
      <c r="K50" s="13">
        <v>146</v>
      </c>
    </row>
    <row r="51" spans="1:11" x14ac:dyDescent="0.25">
      <c r="A51" s="17" t="s">
        <v>60</v>
      </c>
      <c r="B51" s="1">
        <v>391.08289483122428</v>
      </c>
      <c r="C51" s="13">
        <v>203.481875</v>
      </c>
      <c r="D51" s="14">
        <v>-187.60101983122428</v>
      </c>
      <c r="E51" s="15"/>
      <c r="F51" s="15"/>
      <c r="G51" s="13">
        <v>17.14</v>
      </c>
      <c r="H51" s="13">
        <v>15.3</v>
      </c>
      <c r="I51" s="13">
        <v>0.43</v>
      </c>
      <c r="J51" s="13">
        <v>25.111999999999998</v>
      </c>
      <c r="K51" s="13">
        <v>163</v>
      </c>
    </row>
    <row r="52" spans="1:11" x14ac:dyDescent="0.25">
      <c r="A52" s="17" t="s">
        <v>61</v>
      </c>
      <c r="B52" s="1">
        <v>207.65214441076222</v>
      </c>
      <c r="C52" s="13">
        <v>279.66250000000002</v>
      </c>
      <c r="D52" s="14">
        <v>72.010355589237804</v>
      </c>
      <c r="E52" s="14" t="s">
        <v>127</v>
      </c>
      <c r="F52" s="14"/>
      <c r="G52" s="13">
        <v>60</v>
      </c>
      <c r="H52" s="13">
        <v>27</v>
      </c>
      <c r="I52" s="13">
        <v>2</v>
      </c>
      <c r="J52" s="13">
        <v>101</v>
      </c>
      <c r="K52" s="13">
        <v>149</v>
      </c>
    </row>
    <row r="53" spans="1:11" x14ac:dyDescent="0.25">
      <c r="A53" s="17" t="s">
        <v>62</v>
      </c>
      <c r="B53" s="1">
        <v>331.01890169104371</v>
      </c>
      <c r="C53" s="13">
        <v>365.82500000000005</v>
      </c>
      <c r="D53" s="14">
        <v>34.806098308956336</v>
      </c>
      <c r="E53" s="14" t="s">
        <v>136</v>
      </c>
      <c r="F53" s="14"/>
      <c r="G53" s="13">
        <v>30</v>
      </c>
      <c r="H53" s="13">
        <v>21</v>
      </c>
      <c r="I53" s="13">
        <v>2</v>
      </c>
      <c r="J53" s="13">
        <v>134.4</v>
      </c>
      <c r="K53" s="13">
        <v>208.00000000000003</v>
      </c>
    </row>
    <row r="54" spans="1:11" x14ac:dyDescent="0.25">
      <c r="A54" s="17" t="s">
        <v>63</v>
      </c>
      <c r="B54" s="1">
        <v>64.369721490090285</v>
      </c>
      <c r="C54" s="13">
        <v>71.599999999999994</v>
      </c>
      <c r="D54" s="14">
        <v>7.2302785099097093</v>
      </c>
      <c r="E54" s="14" t="s">
        <v>133</v>
      </c>
      <c r="F54" s="14"/>
      <c r="G54" s="13">
        <v>24</v>
      </c>
      <c r="H54" s="13">
        <v>18.600000000000001</v>
      </c>
      <c r="I54" s="13">
        <v>0</v>
      </c>
      <c r="J54" s="13">
        <v>0</v>
      </c>
      <c r="K54" s="13">
        <v>53</v>
      </c>
    </row>
    <row r="55" spans="1:11" x14ac:dyDescent="0.25">
      <c r="A55" s="17" t="s">
        <v>64</v>
      </c>
      <c r="B55" s="1">
        <v>165.65816392511576</v>
      </c>
      <c r="C55" s="13">
        <v>200.66381250000001</v>
      </c>
      <c r="D55" s="14">
        <v>35.005648574884248</v>
      </c>
      <c r="E55" s="14" t="s">
        <v>135</v>
      </c>
      <c r="F55" s="14"/>
      <c r="G55" s="13">
        <v>40</v>
      </c>
      <c r="H55" s="13">
        <v>23</v>
      </c>
      <c r="I55" s="13">
        <v>1.33</v>
      </c>
      <c r="J55" s="13">
        <v>54.396999999999998</v>
      </c>
      <c r="K55" s="13">
        <v>120</v>
      </c>
    </row>
    <row r="56" spans="1:11" x14ac:dyDescent="0.25">
      <c r="A56" s="17" t="s">
        <v>65</v>
      </c>
      <c r="B56" s="1">
        <v>196.14488966081262</v>
      </c>
      <c r="C56" s="13">
        <v>157</v>
      </c>
      <c r="D56" s="14">
        <v>-39.144889660812623</v>
      </c>
      <c r="E56" s="15"/>
      <c r="F56" s="15"/>
      <c r="G56" s="13">
        <v>30</v>
      </c>
      <c r="H56" s="13">
        <v>21</v>
      </c>
      <c r="I56" s="13">
        <v>0</v>
      </c>
      <c r="J56" s="13">
        <v>0</v>
      </c>
      <c r="K56" s="13">
        <v>136</v>
      </c>
    </row>
    <row r="57" spans="1:11" x14ac:dyDescent="0.25">
      <c r="A57" s="17" t="s">
        <v>66</v>
      </c>
      <c r="B57" s="1">
        <v>296.7916728940765</v>
      </c>
      <c r="C57" s="13">
        <v>307.09375</v>
      </c>
      <c r="D57" s="14">
        <v>10.302077105923502</v>
      </c>
      <c r="E57" s="14" t="s">
        <v>135</v>
      </c>
      <c r="F57" s="14"/>
      <c r="G57" s="13">
        <v>30</v>
      </c>
      <c r="H57" s="13">
        <v>21</v>
      </c>
      <c r="I57" s="13">
        <v>1.5</v>
      </c>
      <c r="J57" s="13">
        <v>95.1</v>
      </c>
      <c r="K57" s="13">
        <v>193</v>
      </c>
    </row>
    <row r="58" spans="1:11" x14ac:dyDescent="0.25">
      <c r="A58" s="17" t="s">
        <v>67</v>
      </c>
      <c r="B58" s="1">
        <v>192.72943053538575</v>
      </c>
      <c r="C58" s="13">
        <v>225.375</v>
      </c>
      <c r="D58" s="14">
        <v>32.645569464614255</v>
      </c>
      <c r="E58" s="14" t="s">
        <v>134</v>
      </c>
      <c r="F58" s="14"/>
      <c r="G58" s="13">
        <v>30</v>
      </c>
      <c r="H58" s="13">
        <v>21</v>
      </c>
      <c r="I58" s="13">
        <v>1.5</v>
      </c>
      <c r="J58" s="13">
        <v>61.349999999999994</v>
      </c>
      <c r="K58" s="13">
        <v>132</v>
      </c>
    </row>
    <row r="59" spans="1:11" x14ac:dyDescent="0.25">
      <c r="A59" s="17" t="s">
        <v>68</v>
      </c>
      <c r="B59" s="1">
        <v>295.97289159216979</v>
      </c>
      <c r="C59" s="13">
        <v>276.07499999999999</v>
      </c>
      <c r="D59" s="14">
        <v>-19.897891592169799</v>
      </c>
      <c r="E59" s="15"/>
      <c r="F59" s="15"/>
      <c r="G59" s="13">
        <v>30</v>
      </c>
      <c r="H59" s="13">
        <v>21</v>
      </c>
      <c r="I59" s="13">
        <v>1</v>
      </c>
      <c r="J59" s="13">
        <v>56.8</v>
      </c>
      <c r="K59" s="13">
        <v>192</v>
      </c>
    </row>
    <row r="60" spans="1:11" x14ac:dyDescent="0.25">
      <c r="A60" s="17" t="s">
        <v>69</v>
      </c>
      <c r="B60" s="1">
        <v>49.788883301925253</v>
      </c>
      <c r="C60" s="13">
        <v>82.041249999999991</v>
      </c>
      <c r="D60" s="14">
        <v>32.252366698074738</v>
      </c>
      <c r="E60" s="18"/>
      <c r="F60" s="18"/>
      <c r="G60" s="13">
        <v>24</v>
      </c>
      <c r="H60" s="13">
        <v>18.600000000000001</v>
      </c>
      <c r="I60" s="13">
        <v>0.2</v>
      </c>
      <c r="J60" s="13">
        <v>4.62</v>
      </c>
      <c r="K60" s="13">
        <v>59</v>
      </c>
    </row>
    <row r="61" spans="1:11" x14ac:dyDescent="0.25">
      <c r="A61" s="17" t="s">
        <v>70</v>
      </c>
      <c r="B61" s="1">
        <v>128.51129293425447</v>
      </c>
      <c r="C61" s="13">
        <v>180.40487499999998</v>
      </c>
      <c r="D61" s="14">
        <v>51.893582065745505</v>
      </c>
      <c r="E61" s="14" t="s">
        <v>128</v>
      </c>
      <c r="F61" s="14" t="s">
        <v>155</v>
      </c>
      <c r="G61" s="13">
        <v>20</v>
      </c>
      <c r="H61" s="13">
        <v>17</v>
      </c>
      <c r="I61" s="13">
        <v>1.66</v>
      </c>
      <c r="J61" s="13">
        <v>65.403999999999996</v>
      </c>
      <c r="K61" s="13">
        <v>106</v>
      </c>
    </row>
    <row r="62" spans="1:11" x14ac:dyDescent="0.25">
      <c r="A62" s="17" t="s">
        <v>71</v>
      </c>
      <c r="B62" s="1">
        <v>246.96361773492347</v>
      </c>
      <c r="C62" s="13">
        <v>169</v>
      </c>
      <c r="D62" s="14">
        <v>-77.963617734923474</v>
      </c>
      <c r="E62" s="15"/>
      <c r="F62" s="15"/>
      <c r="G62" s="13">
        <v>60</v>
      </c>
      <c r="H62" s="13">
        <v>27</v>
      </c>
      <c r="I62" s="13">
        <v>0</v>
      </c>
      <c r="J62" s="13">
        <v>0</v>
      </c>
      <c r="K62" s="13">
        <v>142</v>
      </c>
    </row>
    <row r="63" spans="1:11" x14ac:dyDescent="0.25">
      <c r="A63" s="17" t="s">
        <v>72</v>
      </c>
      <c r="B63" s="1">
        <v>124.58899028556368</v>
      </c>
      <c r="C63" s="13">
        <v>139.87812500000001</v>
      </c>
      <c r="D63" s="14">
        <v>15.289134714436329</v>
      </c>
      <c r="E63" s="14" t="s">
        <v>137</v>
      </c>
      <c r="F63" s="14"/>
      <c r="G63" s="13">
        <v>30</v>
      </c>
      <c r="H63" s="13">
        <v>21</v>
      </c>
      <c r="I63" s="13">
        <v>0.75</v>
      </c>
      <c r="J63" s="13">
        <v>30</v>
      </c>
      <c r="K63" s="13">
        <v>92</v>
      </c>
    </row>
    <row r="64" spans="1:11" x14ac:dyDescent="0.25">
      <c r="A64" s="17" t="s">
        <v>73</v>
      </c>
      <c r="B64" s="1">
        <v>633.2202904251842</v>
      </c>
      <c r="C64" s="13">
        <v>343</v>
      </c>
      <c r="D64" s="14">
        <v>-290.2202904251842</v>
      </c>
      <c r="E64" s="15"/>
      <c r="F64" s="15"/>
      <c r="G64" s="13">
        <v>60</v>
      </c>
      <c r="H64" s="13">
        <v>27</v>
      </c>
      <c r="I64" s="13">
        <v>0</v>
      </c>
      <c r="J64" s="13">
        <v>0</v>
      </c>
      <c r="K64" s="13">
        <v>316</v>
      </c>
    </row>
    <row r="65" spans="1:11" x14ac:dyDescent="0.25">
      <c r="A65" s="17" t="s">
        <v>74</v>
      </c>
      <c r="B65" s="1">
        <v>441.29292627336213</v>
      </c>
      <c r="C65" s="13">
        <v>454.578125</v>
      </c>
      <c r="D65" s="14">
        <v>13.285198726637873</v>
      </c>
      <c r="E65" s="15"/>
      <c r="F65" s="15"/>
      <c r="G65" s="13">
        <v>30</v>
      </c>
      <c r="H65" s="13">
        <v>21</v>
      </c>
      <c r="I65" s="13">
        <v>1.75</v>
      </c>
      <c r="J65" s="13">
        <v>129.5</v>
      </c>
      <c r="K65" s="13">
        <v>295</v>
      </c>
    </row>
    <row r="66" spans="1:11" x14ac:dyDescent="0.25">
      <c r="A66" s="17" t="s">
        <v>75</v>
      </c>
      <c r="B66" s="1">
        <v>404.31742463830602</v>
      </c>
      <c r="C66" s="13">
        <v>443.15</v>
      </c>
      <c r="D66" s="14">
        <v>38.832575361693955</v>
      </c>
      <c r="E66" s="14" t="s">
        <v>136</v>
      </c>
      <c r="F66" s="14"/>
      <c r="G66" s="13">
        <v>30</v>
      </c>
      <c r="H66" s="13">
        <v>21</v>
      </c>
      <c r="I66" s="13">
        <v>2</v>
      </c>
      <c r="J66" s="13">
        <v>142</v>
      </c>
      <c r="K66" s="13">
        <v>275</v>
      </c>
    </row>
    <row r="67" spans="1:11" x14ac:dyDescent="0.25">
      <c r="A67" s="17" t="s">
        <v>76</v>
      </c>
      <c r="B67" s="1">
        <v>90.626509232758977</v>
      </c>
      <c r="C67" s="13">
        <v>162.875</v>
      </c>
      <c r="D67" s="14">
        <v>72.248490767241023</v>
      </c>
      <c r="E67" s="14" t="s">
        <v>128</v>
      </c>
      <c r="F67" s="14" t="s">
        <v>156</v>
      </c>
      <c r="G67" s="13">
        <v>30</v>
      </c>
      <c r="H67" s="13">
        <v>21</v>
      </c>
      <c r="I67" s="13">
        <v>1</v>
      </c>
      <c r="J67" s="13">
        <v>32.6</v>
      </c>
      <c r="K67" s="13">
        <v>108.99999999999999</v>
      </c>
    </row>
    <row r="68" spans="1:11" x14ac:dyDescent="0.25">
      <c r="A68" s="17" t="s">
        <v>77</v>
      </c>
      <c r="B68" s="1">
        <v>292.66568730174936</v>
      </c>
      <c r="C68" s="13">
        <v>251.45000000000005</v>
      </c>
      <c r="D68" s="14">
        <v>-41.215687301749313</v>
      </c>
      <c r="E68" s="15"/>
      <c r="F68" s="15"/>
      <c r="G68" s="13">
        <v>30</v>
      </c>
      <c r="H68" s="13">
        <v>21</v>
      </c>
      <c r="I68" s="13">
        <v>1</v>
      </c>
      <c r="J68" s="13">
        <v>62.8</v>
      </c>
      <c r="K68" s="13">
        <v>171.00000000000003</v>
      </c>
    </row>
    <row r="69" spans="1:11" x14ac:dyDescent="0.25">
      <c r="A69" s="17" t="s">
        <v>78</v>
      </c>
      <c r="B69" s="1">
        <v>120.88624745562058</v>
      </c>
      <c r="C69" s="13">
        <v>202.04687500000003</v>
      </c>
      <c r="D69" s="14">
        <v>81.160627544379452</v>
      </c>
      <c r="E69" s="14" t="s">
        <v>128</v>
      </c>
      <c r="F69" s="14" t="s">
        <v>157</v>
      </c>
      <c r="G69" s="13">
        <v>30</v>
      </c>
      <c r="H69" s="13">
        <v>21</v>
      </c>
      <c r="I69" s="13">
        <v>1.5</v>
      </c>
      <c r="J69" s="13">
        <v>62.25</v>
      </c>
      <c r="K69" s="13">
        <v>124.00000000000003</v>
      </c>
    </row>
    <row r="70" spans="1:11" x14ac:dyDescent="0.25">
      <c r="A70" s="17" t="s">
        <v>79</v>
      </c>
      <c r="B70" s="1">
        <v>67.921983559317709</v>
      </c>
      <c r="C70" s="13">
        <v>176.10649999999998</v>
      </c>
      <c r="D70" s="14">
        <v>108.18451644068227</v>
      </c>
      <c r="E70" s="14" t="s">
        <v>128</v>
      </c>
      <c r="F70" s="14" t="s">
        <v>158</v>
      </c>
      <c r="G70" s="13">
        <v>20</v>
      </c>
      <c r="H70" s="13">
        <v>17</v>
      </c>
      <c r="I70" s="13">
        <v>1.66</v>
      </c>
      <c r="J70" s="13">
        <v>40.006</v>
      </c>
      <c r="K70" s="13">
        <v>113</v>
      </c>
    </row>
    <row r="71" spans="1:11" x14ac:dyDescent="0.25">
      <c r="A71" s="17" t="s">
        <v>80</v>
      </c>
      <c r="B71" s="1">
        <v>5.2281055844497288</v>
      </c>
      <c r="C71" s="13">
        <v>29</v>
      </c>
      <c r="D71" s="14">
        <v>23.771894415550271</v>
      </c>
      <c r="E71" s="14" t="s">
        <v>140</v>
      </c>
      <c r="F71" s="14"/>
      <c r="G71" s="13">
        <v>20</v>
      </c>
      <c r="H71" s="13">
        <v>17</v>
      </c>
      <c r="I71" s="13">
        <v>0</v>
      </c>
      <c r="J71" s="13">
        <v>0</v>
      </c>
      <c r="K71" s="13">
        <v>12</v>
      </c>
    </row>
    <row r="72" spans="1:11" x14ac:dyDescent="0.25">
      <c r="A72" s="17" t="s">
        <v>81</v>
      </c>
      <c r="B72" s="1">
        <v>292.39819966657188</v>
      </c>
      <c r="C72" s="13">
        <v>337.5</v>
      </c>
      <c r="D72" s="14">
        <v>45.101800333428116</v>
      </c>
      <c r="E72" s="14" t="s">
        <v>140</v>
      </c>
      <c r="F72" s="14"/>
      <c r="G72" s="13">
        <v>30</v>
      </c>
      <c r="H72" s="13">
        <v>21</v>
      </c>
      <c r="I72" s="13">
        <v>2</v>
      </c>
      <c r="J72" s="13">
        <v>118</v>
      </c>
      <c r="K72" s="13">
        <v>191</v>
      </c>
    </row>
    <row r="73" spans="1:11" x14ac:dyDescent="0.25">
      <c r="A73" s="17" t="s">
        <v>82</v>
      </c>
      <c r="B73" s="1">
        <v>117.54027229584116</v>
      </c>
      <c r="C73" s="13">
        <v>170.0155</v>
      </c>
      <c r="D73" s="14">
        <v>52.47522770415884</v>
      </c>
      <c r="E73" s="14" t="s">
        <v>137</v>
      </c>
      <c r="F73" s="14"/>
      <c r="G73" s="13">
        <v>20</v>
      </c>
      <c r="H73" s="13">
        <v>17</v>
      </c>
      <c r="I73" s="13">
        <v>1.33</v>
      </c>
      <c r="J73" s="13">
        <v>49.609000000000002</v>
      </c>
      <c r="K73" s="13">
        <v>106</v>
      </c>
    </row>
    <row r="74" spans="1:11" x14ac:dyDescent="0.25">
      <c r="A74" s="17" t="s">
        <v>83</v>
      </c>
      <c r="B74" s="1">
        <v>374.00526971211383</v>
      </c>
      <c r="C74" s="13">
        <v>354.05999999999995</v>
      </c>
      <c r="D74" s="14">
        <v>-19.945269712113884</v>
      </c>
      <c r="E74" s="15"/>
      <c r="F74" s="15"/>
      <c r="G74" s="13">
        <v>24</v>
      </c>
      <c r="H74" s="13">
        <v>18.600000000000001</v>
      </c>
      <c r="I74" s="13">
        <v>1.4</v>
      </c>
      <c r="J74" s="13">
        <v>94.639999999999986</v>
      </c>
      <c r="K74" s="13">
        <v>238.99999999999997</v>
      </c>
    </row>
    <row r="75" spans="1:11" x14ac:dyDescent="0.25">
      <c r="A75" s="17" t="s">
        <v>84</v>
      </c>
      <c r="B75" s="1">
        <v>331.02109833393752</v>
      </c>
      <c r="C75" s="13">
        <v>419.625</v>
      </c>
      <c r="D75" s="14">
        <v>88.603901666062484</v>
      </c>
      <c r="E75" s="14" t="s">
        <v>141</v>
      </c>
      <c r="F75" s="14"/>
      <c r="G75" s="13">
        <v>30</v>
      </c>
      <c r="H75" s="13">
        <v>21</v>
      </c>
      <c r="I75" s="13">
        <v>2.5</v>
      </c>
      <c r="J75" s="13">
        <v>162.5</v>
      </c>
      <c r="K75" s="13">
        <v>233</v>
      </c>
    </row>
    <row r="76" spans="1:11" x14ac:dyDescent="0.25">
      <c r="A76" s="17" t="s">
        <v>85</v>
      </c>
      <c r="B76" s="1">
        <v>113.25176072484804</v>
      </c>
      <c r="C76" s="13">
        <v>207.62500000000003</v>
      </c>
      <c r="D76" s="14">
        <v>94.373239275151988</v>
      </c>
      <c r="E76" s="19" t="s">
        <v>128</v>
      </c>
      <c r="F76" s="19" t="s">
        <v>159</v>
      </c>
      <c r="G76" s="13">
        <v>30</v>
      </c>
      <c r="H76" s="13">
        <v>21</v>
      </c>
      <c r="I76" s="13">
        <v>1</v>
      </c>
      <c r="J76" s="13">
        <v>36</v>
      </c>
      <c r="K76" s="13">
        <v>147.00000000000003</v>
      </c>
    </row>
    <row r="77" spans="1:11" x14ac:dyDescent="0.25">
      <c r="A77" s="17" t="s">
        <v>86</v>
      </c>
      <c r="B77" s="1">
        <v>219.58852098020452</v>
      </c>
      <c r="C77" s="13">
        <v>248.48750000000001</v>
      </c>
      <c r="D77" s="14">
        <v>28.89897901979549</v>
      </c>
      <c r="E77" s="14" t="s">
        <v>140</v>
      </c>
      <c r="F77" s="14"/>
      <c r="G77" s="13">
        <v>30</v>
      </c>
      <c r="H77" s="13">
        <v>21</v>
      </c>
      <c r="I77" s="13">
        <v>1.5</v>
      </c>
      <c r="J77" s="13">
        <v>81.150000000000006</v>
      </c>
      <c r="K77" s="13">
        <v>146</v>
      </c>
    </row>
    <row r="78" spans="1:11" x14ac:dyDescent="0.25">
      <c r="A78" s="17" t="s">
        <v>87</v>
      </c>
      <c r="B78" s="1">
        <v>131.79422260886423</v>
      </c>
      <c r="C78" s="13">
        <v>242.86875000000001</v>
      </c>
      <c r="D78" s="14">
        <v>111.07452739113577</v>
      </c>
      <c r="E78" s="19" t="s">
        <v>128</v>
      </c>
      <c r="F78" s="19" t="s">
        <v>160</v>
      </c>
      <c r="G78" s="13">
        <v>30</v>
      </c>
      <c r="H78" s="13">
        <v>21</v>
      </c>
      <c r="I78" s="13">
        <v>1.5</v>
      </c>
      <c r="J78" s="13">
        <v>47.25</v>
      </c>
      <c r="K78" s="13">
        <v>150</v>
      </c>
    </row>
    <row r="79" spans="1:11" x14ac:dyDescent="0.25">
      <c r="A79" s="17" t="s">
        <v>88</v>
      </c>
      <c r="B79" s="1">
        <v>216.91032755068801</v>
      </c>
      <c r="C79" s="13">
        <v>241.0234375</v>
      </c>
      <c r="D79" s="14">
        <v>24.11310994931199</v>
      </c>
      <c r="E79" s="15"/>
      <c r="F79" s="15"/>
      <c r="G79" s="13">
        <v>30</v>
      </c>
      <c r="H79" s="13">
        <v>21</v>
      </c>
      <c r="I79" s="13">
        <v>1.25</v>
      </c>
      <c r="J79" s="13">
        <v>66.875</v>
      </c>
      <c r="K79" s="13">
        <v>152</v>
      </c>
    </row>
    <row r="80" spans="1:11" x14ac:dyDescent="0.25">
      <c r="A80" s="17" t="s">
        <v>89</v>
      </c>
      <c r="B80" s="1">
        <v>44.430477880980987</v>
      </c>
      <c r="C80" s="13">
        <v>65</v>
      </c>
      <c r="D80" s="14">
        <v>20.569522119019013</v>
      </c>
      <c r="E80" s="14" t="s">
        <v>140</v>
      </c>
      <c r="F80" s="14"/>
      <c r="G80" s="13">
        <v>30</v>
      </c>
      <c r="H80" s="13">
        <v>21</v>
      </c>
      <c r="I80" s="13">
        <v>0</v>
      </c>
      <c r="J80" s="13">
        <v>0</v>
      </c>
      <c r="K80" s="13">
        <v>44</v>
      </c>
    </row>
    <row r="81" spans="1:11" x14ac:dyDescent="0.25">
      <c r="A81" s="17" t="s">
        <v>90</v>
      </c>
      <c r="B81" s="1">
        <v>147.45995355138547</v>
      </c>
      <c r="C81" s="13">
        <v>298.890625</v>
      </c>
      <c r="D81" s="14">
        <v>151.43067144861453</v>
      </c>
      <c r="E81" s="14" t="s">
        <v>128</v>
      </c>
      <c r="F81" s="14" t="s">
        <v>161</v>
      </c>
      <c r="G81" s="13">
        <v>60</v>
      </c>
      <c r="H81" s="13">
        <v>27</v>
      </c>
      <c r="I81" s="13">
        <v>2.5</v>
      </c>
      <c r="J81" s="13">
        <v>103.75</v>
      </c>
      <c r="K81" s="13">
        <v>167.99999999999997</v>
      </c>
    </row>
    <row r="82" spans="1:11" x14ac:dyDescent="0.25">
      <c r="A82" s="17" t="s">
        <v>91</v>
      </c>
      <c r="B82" s="1">
        <v>90.42219365606077</v>
      </c>
      <c r="C82" s="13">
        <v>146.70000000000002</v>
      </c>
      <c r="D82" s="14">
        <v>56.277806343939247</v>
      </c>
      <c r="E82" s="14" t="s">
        <v>128</v>
      </c>
      <c r="F82" s="14" t="s">
        <v>162</v>
      </c>
      <c r="G82" s="13">
        <v>40</v>
      </c>
      <c r="H82" s="13">
        <v>23</v>
      </c>
      <c r="I82" s="13">
        <v>1</v>
      </c>
      <c r="J82" s="13">
        <v>25</v>
      </c>
      <c r="K82" s="13">
        <v>93.000000000000014</v>
      </c>
    </row>
    <row r="83" spans="1:11" x14ac:dyDescent="0.25">
      <c r="A83" s="17" t="s">
        <v>92</v>
      </c>
      <c r="B83" s="1">
        <v>212.5143728316439</v>
      </c>
      <c r="C83" s="13">
        <v>251.3125</v>
      </c>
      <c r="D83" s="14">
        <v>38.798127168356103</v>
      </c>
      <c r="E83" s="14" t="s">
        <v>137</v>
      </c>
      <c r="F83" s="14"/>
      <c r="G83" s="13">
        <v>30</v>
      </c>
      <c r="H83" s="13">
        <v>21</v>
      </c>
      <c r="I83" s="13">
        <v>1</v>
      </c>
      <c r="J83" s="13">
        <v>48.4</v>
      </c>
      <c r="K83" s="13">
        <v>177</v>
      </c>
    </row>
    <row r="84" spans="1:11" x14ac:dyDescent="0.25">
      <c r="A84" s="17" t="s">
        <v>93</v>
      </c>
      <c r="B84" s="1">
        <v>120.1275065607622</v>
      </c>
      <c r="C84" s="13">
        <v>169.4394375</v>
      </c>
      <c r="D84" s="14">
        <v>49.311930939237797</v>
      </c>
      <c r="E84" s="14" t="s">
        <v>128</v>
      </c>
      <c r="F84" s="14" t="s">
        <v>163</v>
      </c>
      <c r="G84" s="13">
        <v>20</v>
      </c>
      <c r="H84" s="13">
        <v>17</v>
      </c>
      <c r="I84" s="13">
        <v>1.33</v>
      </c>
      <c r="J84" s="13">
        <v>43.89</v>
      </c>
      <c r="K84" s="13">
        <v>105</v>
      </c>
    </row>
    <row r="85" spans="1:11" x14ac:dyDescent="0.25">
      <c r="A85" s="17" t="s">
        <v>94</v>
      </c>
      <c r="B85" s="1">
        <v>412.10413622587492</v>
      </c>
      <c r="C85" s="13">
        <v>429.5</v>
      </c>
      <c r="D85" s="14">
        <v>17.395863774125075</v>
      </c>
      <c r="E85" s="15"/>
      <c r="F85" s="15"/>
      <c r="G85" s="13">
        <v>30</v>
      </c>
      <c r="H85" s="13">
        <v>21</v>
      </c>
      <c r="I85" s="13">
        <v>2</v>
      </c>
      <c r="J85" s="13">
        <v>66</v>
      </c>
      <c r="K85" s="13">
        <v>265</v>
      </c>
    </row>
    <row r="86" spans="1:11" x14ac:dyDescent="0.25">
      <c r="A86" s="17" t="s">
        <v>95</v>
      </c>
      <c r="B86" s="1">
        <v>273.68738422773384</v>
      </c>
      <c r="C86" s="13">
        <v>332.10093749999999</v>
      </c>
      <c r="D86" s="14">
        <v>58.413553272266142</v>
      </c>
      <c r="E86" s="14" t="s">
        <v>135</v>
      </c>
      <c r="F86" s="14"/>
      <c r="G86" s="13">
        <v>30</v>
      </c>
      <c r="H86" s="13">
        <v>21</v>
      </c>
      <c r="I86" s="13">
        <v>1.5</v>
      </c>
      <c r="J86" s="13">
        <v>90</v>
      </c>
      <c r="K86" s="13">
        <v>216</v>
      </c>
    </row>
    <row r="87" spans="1:11" x14ac:dyDescent="0.25">
      <c r="A87" s="17" t="s">
        <v>96</v>
      </c>
      <c r="B87" s="1">
        <v>27.365371802884301</v>
      </c>
      <c r="C87" s="13">
        <v>54.6</v>
      </c>
      <c r="D87" s="14">
        <v>27.2346281971157</v>
      </c>
      <c r="E87" s="14" t="s">
        <v>140</v>
      </c>
      <c r="F87" s="14"/>
      <c r="G87" s="13">
        <v>12</v>
      </c>
      <c r="H87" s="13">
        <v>11.6</v>
      </c>
      <c r="I87" s="13">
        <v>0</v>
      </c>
      <c r="J87" s="13">
        <v>0</v>
      </c>
      <c r="K87" s="13">
        <v>43</v>
      </c>
    </row>
    <row r="88" spans="1:11" x14ac:dyDescent="0.25">
      <c r="A88" s="17" t="s">
        <v>97</v>
      </c>
      <c r="B88" s="1">
        <v>123.92199735760232</v>
      </c>
      <c r="C88" s="13">
        <v>192.078125</v>
      </c>
      <c r="D88" s="14">
        <v>68.156127642397678</v>
      </c>
      <c r="E88" s="14" t="s">
        <v>128</v>
      </c>
      <c r="F88" s="14" t="s">
        <v>164</v>
      </c>
      <c r="G88" s="13">
        <v>30</v>
      </c>
      <c r="H88" s="13">
        <v>21</v>
      </c>
      <c r="I88" s="13">
        <v>1.5</v>
      </c>
      <c r="J88" s="13">
        <v>50.849999999999994</v>
      </c>
      <c r="K88" s="13">
        <v>116.00000000000001</v>
      </c>
    </row>
    <row r="89" spans="1:11" x14ac:dyDescent="0.25">
      <c r="A89" s="17" t="s">
        <v>98</v>
      </c>
      <c r="B89" s="1">
        <v>66.092871382764372</v>
      </c>
      <c r="C89" s="13">
        <v>109</v>
      </c>
      <c r="D89" s="14">
        <v>42.907128617235628</v>
      </c>
      <c r="E89" s="14" t="s">
        <v>140</v>
      </c>
      <c r="F89" s="14"/>
      <c r="G89" s="13">
        <v>60</v>
      </c>
      <c r="H89" s="13">
        <v>27</v>
      </c>
      <c r="I89" s="13">
        <v>0</v>
      </c>
      <c r="J89" s="13">
        <v>0</v>
      </c>
      <c r="K89" s="13">
        <v>82</v>
      </c>
    </row>
    <row r="90" spans="1:11" x14ac:dyDescent="0.25">
      <c r="A90" s="17" t="s">
        <v>99</v>
      </c>
      <c r="B90" s="1">
        <v>284.91966563838264</v>
      </c>
      <c r="C90" s="13">
        <v>337.125</v>
      </c>
      <c r="D90" s="14">
        <v>52.205334361617361</v>
      </c>
      <c r="E90" s="14" t="s">
        <v>135</v>
      </c>
      <c r="F90" s="14"/>
      <c r="G90" s="13">
        <v>30</v>
      </c>
      <c r="H90" s="13">
        <v>21</v>
      </c>
      <c r="I90" s="13">
        <v>1.5</v>
      </c>
      <c r="J90" s="13">
        <v>94.199999999999989</v>
      </c>
      <c r="K90" s="13">
        <v>222</v>
      </c>
    </row>
    <row r="91" spans="1:11" x14ac:dyDescent="0.25">
      <c r="A91" s="17" t="s">
        <v>100</v>
      </c>
      <c r="B91" s="1">
        <v>78.605960239793717</v>
      </c>
      <c r="C91" s="13">
        <v>163.88124999999999</v>
      </c>
      <c r="D91" s="14">
        <v>85.275289760206277</v>
      </c>
      <c r="E91" s="19" t="s">
        <v>128</v>
      </c>
      <c r="F91" s="19"/>
      <c r="G91" s="13">
        <v>30</v>
      </c>
      <c r="H91" s="13">
        <v>21</v>
      </c>
      <c r="I91" s="13">
        <v>1</v>
      </c>
      <c r="J91" s="13">
        <v>28.8</v>
      </c>
      <c r="K91" s="13">
        <v>111</v>
      </c>
    </row>
    <row r="92" spans="1:11" x14ac:dyDescent="0.25">
      <c r="A92" s="17" t="s">
        <v>101</v>
      </c>
      <c r="B92" s="1">
        <v>145.38062703022987</v>
      </c>
      <c r="C92" s="13">
        <v>180.54375000000002</v>
      </c>
      <c r="D92" s="14">
        <v>35.163122969770143</v>
      </c>
      <c r="E92" s="14" t="s">
        <v>133</v>
      </c>
      <c r="F92" s="14"/>
      <c r="G92" s="13">
        <v>17.14</v>
      </c>
      <c r="H92" s="13">
        <v>15.3</v>
      </c>
      <c r="I92" s="13">
        <v>1.3</v>
      </c>
      <c r="J92" s="13">
        <v>47.45</v>
      </c>
      <c r="K92" s="13">
        <v>113</v>
      </c>
    </row>
    <row r="93" spans="1:11" x14ac:dyDescent="0.25">
      <c r="A93" s="17" t="s">
        <v>102</v>
      </c>
      <c r="B93" s="1">
        <v>149.01469163872375</v>
      </c>
      <c r="C93" s="13">
        <v>235.625</v>
      </c>
      <c r="D93" s="14">
        <v>86.610308361276253</v>
      </c>
      <c r="E93" s="14" t="s">
        <v>137</v>
      </c>
      <c r="F93" s="14"/>
      <c r="G93" s="13">
        <v>30</v>
      </c>
      <c r="H93" s="13">
        <v>21</v>
      </c>
      <c r="I93" s="13">
        <v>2</v>
      </c>
      <c r="J93" s="13">
        <v>93.8</v>
      </c>
      <c r="K93" s="13">
        <v>132</v>
      </c>
    </row>
    <row r="94" spans="1:11" x14ac:dyDescent="0.25">
      <c r="A94" s="17" t="s">
        <v>103</v>
      </c>
      <c r="B94" s="1">
        <v>397.1749381345067</v>
      </c>
      <c r="C94" s="13">
        <v>441.67500000000001</v>
      </c>
      <c r="D94" s="14">
        <v>44.500061865493308</v>
      </c>
      <c r="E94" s="14" t="s">
        <v>140</v>
      </c>
      <c r="F94" s="14"/>
      <c r="G94" s="13">
        <v>30</v>
      </c>
      <c r="H94" s="13">
        <v>21</v>
      </c>
      <c r="I94" s="13">
        <v>2</v>
      </c>
      <c r="J94" s="13">
        <v>144.80000000000001</v>
      </c>
      <c r="K94" s="13">
        <v>267</v>
      </c>
    </row>
    <row r="95" spans="1:11" x14ac:dyDescent="0.25">
      <c r="A95" s="17" t="s">
        <v>104</v>
      </c>
      <c r="B95" s="1">
        <v>65.78582200506186</v>
      </c>
      <c r="C95" s="13">
        <v>92.999999999999986</v>
      </c>
      <c r="D95" s="14">
        <v>27.214177994938126</v>
      </c>
      <c r="E95" s="14" t="s">
        <v>140</v>
      </c>
      <c r="F95" s="14"/>
      <c r="G95" s="13">
        <v>30</v>
      </c>
      <c r="H95" s="13">
        <v>21</v>
      </c>
      <c r="I95" s="13">
        <v>0</v>
      </c>
      <c r="J95" s="13">
        <v>0</v>
      </c>
      <c r="K95" s="13">
        <v>71.999999999999986</v>
      </c>
    </row>
  </sheetData>
  <conditionalFormatting sqref="C50">
    <cfRule type="top10" dxfId="22" priority="2" bottom="1" rank="20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5"/>
  <sheetViews>
    <sheetView topLeftCell="A45" workbookViewId="0">
      <selection activeCell="C31" sqref="C31"/>
    </sheetView>
  </sheetViews>
  <sheetFormatPr defaultRowHeight="15" x14ac:dyDescent="0.25"/>
  <cols>
    <col min="1" max="1" width="29.28515625" bestFit="1" customWidth="1"/>
    <col min="4" max="4" width="12.7109375" bestFit="1" customWidth="1"/>
    <col min="5" max="5" width="28.42578125" bestFit="1" customWidth="1"/>
    <col min="6" max="6" width="102.42578125" hidden="1" customWidth="1"/>
    <col min="7" max="7" width="15.7109375" bestFit="1" customWidth="1"/>
    <col min="8" max="8" width="15.5703125" bestFit="1" customWidth="1"/>
    <col min="9" max="9" width="14.140625" bestFit="1" customWidth="1"/>
    <col min="10" max="10" width="21.42578125" bestFit="1" customWidth="1"/>
    <col min="11" max="11" width="18" bestFit="1" customWidth="1"/>
  </cols>
  <sheetData>
    <row r="1" spans="1:11" x14ac:dyDescent="0.25">
      <c r="A1" s="20" t="s">
        <v>129</v>
      </c>
      <c r="B1" s="9" t="s">
        <v>10</v>
      </c>
      <c r="C1" s="11" t="s">
        <v>6</v>
      </c>
      <c r="D1" s="11" t="s">
        <v>123</v>
      </c>
      <c r="E1" s="12" t="s">
        <v>142</v>
      </c>
      <c r="F1" s="12"/>
      <c r="G1" s="11" t="s">
        <v>125</v>
      </c>
      <c r="H1" s="11" t="s">
        <v>126</v>
      </c>
      <c r="I1" s="11" t="s">
        <v>121</v>
      </c>
      <c r="J1" s="11" t="s">
        <v>122</v>
      </c>
      <c r="K1" s="11" t="s">
        <v>118</v>
      </c>
    </row>
    <row r="2" spans="1:11" x14ac:dyDescent="0.25">
      <c r="A2" s="17" t="s">
        <v>11</v>
      </c>
      <c r="B2" s="1">
        <v>714.76140696669495</v>
      </c>
      <c r="C2" s="13">
        <v>499</v>
      </c>
      <c r="D2" s="14">
        <f>C2-B2</f>
        <v>-215.76140696669495</v>
      </c>
      <c r="E2" s="15"/>
      <c r="F2" s="15"/>
      <c r="G2" s="13">
        <v>60</v>
      </c>
      <c r="H2" s="13">
        <v>27</v>
      </c>
      <c r="I2" s="13">
        <v>1</v>
      </c>
      <c r="J2" s="13">
        <v>90</v>
      </c>
      <c r="K2" s="13">
        <v>382</v>
      </c>
    </row>
    <row r="3" spans="1:11" x14ac:dyDescent="0.25">
      <c r="A3" s="17" t="s">
        <v>12</v>
      </c>
      <c r="B3" s="1">
        <v>314.58304258296255</v>
      </c>
      <c r="C3" s="13">
        <v>361.2</v>
      </c>
      <c r="D3" s="14">
        <f t="shared" ref="D3:D66" si="0">C3-B3</f>
        <v>46.61695741703744</v>
      </c>
      <c r="E3" s="14" t="s">
        <v>127</v>
      </c>
      <c r="F3" s="14"/>
      <c r="G3" s="13">
        <v>30</v>
      </c>
      <c r="H3" s="13">
        <v>21</v>
      </c>
      <c r="I3" s="13">
        <v>2</v>
      </c>
      <c r="J3" s="13">
        <v>125.2</v>
      </c>
      <c r="K3" s="13">
        <v>215</v>
      </c>
    </row>
    <row r="4" spans="1:11" x14ac:dyDescent="0.25">
      <c r="A4" s="17" t="s">
        <v>13</v>
      </c>
      <c r="B4" s="1">
        <v>318.42876806106341</v>
      </c>
      <c r="C4" s="13">
        <v>310.32</v>
      </c>
      <c r="D4" s="14">
        <f t="shared" si="0"/>
        <v>-8.1087680610634152</v>
      </c>
      <c r="E4" s="15"/>
      <c r="F4" s="15"/>
      <c r="G4" s="13">
        <v>24</v>
      </c>
      <c r="H4" s="13">
        <v>18.600000000000001</v>
      </c>
      <c r="I4" s="13">
        <v>1.4</v>
      </c>
      <c r="J4" s="13">
        <v>90.719999999999985</v>
      </c>
      <c r="K4" s="13">
        <v>201</v>
      </c>
    </row>
    <row r="5" spans="1:11" x14ac:dyDescent="0.25">
      <c r="A5" s="17" t="s">
        <v>14</v>
      </c>
      <c r="B5" s="1">
        <v>331.79499565333134</v>
      </c>
      <c r="C5" s="13">
        <v>311.8</v>
      </c>
      <c r="D5" s="14">
        <f t="shared" si="0"/>
        <v>-19.99499565333133</v>
      </c>
      <c r="E5" s="15"/>
      <c r="F5" s="15"/>
      <c r="G5" s="13">
        <v>30</v>
      </c>
      <c r="H5" s="13">
        <v>21</v>
      </c>
      <c r="I5" s="13">
        <v>1.5</v>
      </c>
      <c r="J5" s="13">
        <v>94.800000000000011</v>
      </c>
      <c r="K5" s="13">
        <v>196</v>
      </c>
    </row>
    <row r="6" spans="1:11" x14ac:dyDescent="0.25">
      <c r="A6" s="17" t="s">
        <v>15</v>
      </c>
      <c r="B6" s="1">
        <v>165.00563751397144</v>
      </c>
      <c r="C6" s="13">
        <v>183.3</v>
      </c>
      <c r="D6" s="14">
        <f t="shared" si="0"/>
        <v>18.294362486028575</v>
      </c>
      <c r="E6" s="14" t="s">
        <v>139</v>
      </c>
      <c r="F6" s="14"/>
      <c r="G6" s="13">
        <v>40</v>
      </c>
      <c r="H6" s="13">
        <v>23</v>
      </c>
      <c r="I6" s="13">
        <v>1</v>
      </c>
      <c r="J6" s="13">
        <v>49.3</v>
      </c>
      <c r="K6" s="13">
        <v>111</v>
      </c>
    </row>
    <row r="7" spans="1:11" x14ac:dyDescent="0.25">
      <c r="A7" s="17" t="s">
        <v>16</v>
      </c>
      <c r="B7" s="1">
        <v>98.346121525063467</v>
      </c>
      <c r="C7" s="13">
        <v>199.4</v>
      </c>
      <c r="D7" s="14">
        <f t="shared" si="0"/>
        <v>101.05387847493654</v>
      </c>
      <c r="E7" s="14" t="s">
        <v>138</v>
      </c>
      <c r="F7" s="14" t="s">
        <v>143</v>
      </c>
      <c r="G7" s="13">
        <v>60</v>
      </c>
      <c r="H7" s="13">
        <v>27</v>
      </c>
      <c r="I7" s="13">
        <v>1</v>
      </c>
      <c r="J7" s="13">
        <v>35.4</v>
      </c>
      <c r="K7" s="13">
        <v>137</v>
      </c>
    </row>
    <row r="8" spans="1:11" x14ac:dyDescent="0.25">
      <c r="A8" s="17" t="s">
        <v>17</v>
      </c>
      <c r="B8" s="1">
        <v>126.3874558664382</v>
      </c>
      <c r="C8" s="13">
        <v>94.3155</v>
      </c>
      <c r="D8" s="14">
        <f t="shared" si="0"/>
        <v>-32.071955866438202</v>
      </c>
      <c r="E8" s="15"/>
      <c r="F8" s="15"/>
      <c r="G8" s="13">
        <v>20</v>
      </c>
      <c r="H8" s="13">
        <v>17</v>
      </c>
      <c r="I8" s="13">
        <v>0.17</v>
      </c>
      <c r="J8" s="13">
        <v>6.3155000000000001</v>
      </c>
      <c r="K8" s="13">
        <v>71</v>
      </c>
    </row>
    <row r="9" spans="1:11" x14ac:dyDescent="0.25">
      <c r="A9" s="17" t="s">
        <v>18</v>
      </c>
      <c r="B9" s="1">
        <v>94.365159394342371</v>
      </c>
      <c r="C9" s="13">
        <v>210.6</v>
      </c>
      <c r="D9" s="14">
        <f t="shared" si="0"/>
        <v>116.23484060565762</v>
      </c>
      <c r="E9" s="14" t="s">
        <v>128</v>
      </c>
      <c r="F9" s="14" t="s">
        <v>146</v>
      </c>
      <c r="G9" s="13">
        <v>30</v>
      </c>
      <c r="H9" s="13">
        <v>21</v>
      </c>
      <c r="I9" s="13">
        <v>2</v>
      </c>
      <c r="J9" s="13">
        <v>58.6</v>
      </c>
      <c r="K9" s="13">
        <v>131</v>
      </c>
    </row>
    <row r="10" spans="1:11" x14ac:dyDescent="0.25">
      <c r="A10" s="17" t="s">
        <v>19</v>
      </c>
      <c r="B10" s="1">
        <v>139.63327950466777</v>
      </c>
      <c r="C10" s="13">
        <v>210.4</v>
      </c>
      <c r="D10" s="14">
        <f t="shared" si="0"/>
        <v>70.766720495332237</v>
      </c>
      <c r="E10" s="14" t="s">
        <v>128</v>
      </c>
      <c r="F10" s="14" t="s">
        <v>145</v>
      </c>
      <c r="G10" s="13">
        <v>30</v>
      </c>
      <c r="H10" s="13">
        <v>21</v>
      </c>
      <c r="I10" s="13">
        <v>1.5</v>
      </c>
      <c r="J10" s="13">
        <v>53.400000000000006</v>
      </c>
      <c r="K10" s="13">
        <v>136</v>
      </c>
    </row>
    <row r="11" spans="1:11" x14ac:dyDescent="0.25">
      <c r="A11" s="17" t="s">
        <v>20</v>
      </c>
      <c r="B11" s="1">
        <v>161.61689402903912</v>
      </c>
      <c r="C11" s="13">
        <v>130.6</v>
      </c>
      <c r="D11" s="14">
        <f t="shared" si="0"/>
        <v>-31.016894029039122</v>
      </c>
      <c r="E11" s="15"/>
      <c r="F11" s="15"/>
      <c r="G11" s="13">
        <v>30</v>
      </c>
      <c r="H11" s="13">
        <v>21</v>
      </c>
      <c r="I11" s="13">
        <v>1</v>
      </c>
      <c r="J11" s="13">
        <v>26.6</v>
      </c>
      <c r="K11" s="13">
        <v>83</v>
      </c>
    </row>
    <row r="12" spans="1:11" x14ac:dyDescent="0.25">
      <c r="A12" s="17" t="s">
        <v>21</v>
      </c>
      <c r="B12" s="1">
        <v>496.06449436835811</v>
      </c>
      <c r="C12" s="13">
        <v>417.08000000000004</v>
      </c>
      <c r="D12" s="14">
        <f t="shared" si="0"/>
        <v>-78.984494368358071</v>
      </c>
      <c r="E12" s="15"/>
      <c r="F12" s="15"/>
      <c r="G12" s="13">
        <v>24</v>
      </c>
      <c r="H12" s="13">
        <v>18.600000000000001</v>
      </c>
      <c r="I12" s="13">
        <v>1.6</v>
      </c>
      <c r="J12" s="13">
        <v>116.48</v>
      </c>
      <c r="K12" s="13">
        <v>282</v>
      </c>
    </row>
    <row r="13" spans="1:11" x14ac:dyDescent="0.25">
      <c r="A13" s="17" t="s">
        <v>22</v>
      </c>
      <c r="B13" s="1">
        <v>49.161142473312928</v>
      </c>
      <c r="C13" s="13">
        <v>122.3</v>
      </c>
      <c r="D13" s="14">
        <f t="shared" si="0"/>
        <v>73.138857526687076</v>
      </c>
      <c r="E13" s="14" t="s">
        <v>128</v>
      </c>
      <c r="F13" s="14" t="s">
        <v>144</v>
      </c>
      <c r="G13" s="13">
        <v>30</v>
      </c>
      <c r="H13" s="13">
        <v>21</v>
      </c>
      <c r="I13" s="13">
        <v>1</v>
      </c>
      <c r="J13" s="13">
        <v>25.3</v>
      </c>
      <c r="K13" s="13">
        <v>76</v>
      </c>
    </row>
    <row r="14" spans="1:11" x14ac:dyDescent="0.25">
      <c r="A14" s="17" t="s">
        <v>23</v>
      </c>
      <c r="B14" s="1">
        <v>402.68340600365599</v>
      </c>
      <c r="C14" s="13">
        <v>329.8</v>
      </c>
      <c r="D14" s="14">
        <f t="shared" si="0"/>
        <v>-72.883406003655978</v>
      </c>
      <c r="E14" s="15"/>
      <c r="F14" s="15"/>
      <c r="G14" s="13">
        <v>30</v>
      </c>
      <c r="H14" s="13">
        <v>21</v>
      </c>
      <c r="I14" s="13">
        <v>1</v>
      </c>
      <c r="J14" s="13">
        <v>70.8</v>
      </c>
      <c r="K14" s="13">
        <v>238</v>
      </c>
    </row>
    <row r="15" spans="1:11" x14ac:dyDescent="0.25">
      <c r="A15" s="17" t="s">
        <v>24</v>
      </c>
      <c r="B15" s="1">
        <v>290.76069700430315</v>
      </c>
      <c r="C15" s="13">
        <v>208.4</v>
      </c>
      <c r="D15" s="14">
        <f t="shared" si="0"/>
        <v>-82.360697004303148</v>
      </c>
      <c r="E15" s="15"/>
      <c r="F15" s="15"/>
      <c r="G15" s="13">
        <v>30</v>
      </c>
      <c r="H15" s="13">
        <v>21</v>
      </c>
      <c r="I15" s="13">
        <v>0.5</v>
      </c>
      <c r="J15" s="13">
        <v>30.4</v>
      </c>
      <c r="K15" s="13">
        <v>157</v>
      </c>
    </row>
    <row r="16" spans="1:11" x14ac:dyDescent="0.25">
      <c r="A16" s="17" t="s">
        <v>25</v>
      </c>
      <c r="B16" s="1">
        <v>262.84417769996156</v>
      </c>
      <c r="C16" s="13">
        <v>293.56799999999998</v>
      </c>
      <c r="D16" s="14">
        <f t="shared" si="0"/>
        <v>30.723822300038421</v>
      </c>
      <c r="E16" s="14" t="s">
        <v>130</v>
      </c>
      <c r="F16" s="14"/>
      <c r="G16" s="13">
        <v>20</v>
      </c>
      <c r="H16" s="13">
        <v>17</v>
      </c>
      <c r="I16" s="13">
        <v>2.33</v>
      </c>
      <c r="J16" s="13">
        <v>115.56800000000001</v>
      </c>
      <c r="K16" s="13">
        <v>161</v>
      </c>
    </row>
    <row r="17" spans="1:11" x14ac:dyDescent="0.25">
      <c r="A17" s="17" t="s">
        <v>26</v>
      </c>
      <c r="B17" s="1">
        <v>350.62543753132923</v>
      </c>
      <c r="C17" s="13">
        <v>329.3</v>
      </c>
      <c r="D17" s="14">
        <f t="shared" si="0"/>
        <v>-21.325437531329214</v>
      </c>
      <c r="E17" s="15"/>
      <c r="F17" s="15"/>
      <c r="G17" s="13">
        <v>30</v>
      </c>
      <c r="H17" s="13">
        <v>21</v>
      </c>
      <c r="I17" s="13">
        <v>1.5</v>
      </c>
      <c r="J17" s="13">
        <v>99.300000000000011</v>
      </c>
      <c r="K17" s="13">
        <v>209</v>
      </c>
    </row>
    <row r="18" spans="1:11" x14ac:dyDescent="0.25">
      <c r="A18" s="17" t="s">
        <v>27</v>
      </c>
      <c r="B18" s="1">
        <v>309.32127643244326</v>
      </c>
      <c r="C18" s="13">
        <v>275.60000000000002</v>
      </c>
      <c r="D18" s="14">
        <f t="shared" si="0"/>
        <v>-33.721276432443233</v>
      </c>
      <c r="E18" s="15"/>
      <c r="F18" s="15"/>
      <c r="G18" s="13">
        <v>30</v>
      </c>
      <c r="H18" s="13">
        <v>21</v>
      </c>
      <c r="I18" s="13">
        <v>1</v>
      </c>
      <c r="J18" s="13">
        <v>66.599999999999994</v>
      </c>
      <c r="K18" s="13">
        <v>188</v>
      </c>
    </row>
    <row r="19" spans="1:11" x14ac:dyDescent="0.25">
      <c r="A19" s="17" t="s">
        <v>28</v>
      </c>
      <c r="B19" s="1">
        <v>371.48479252745148</v>
      </c>
      <c r="C19" s="13">
        <v>411</v>
      </c>
      <c r="D19" s="14">
        <f t="shared" si="0"/>
        <v>39.515207472548525</v>
      </c>
      <c r="E19" s="14" t="s">
        <v>131</v>
      </c>
      <c r="F19" s="14"/>
      <c r="G19" s="13">
        <v>20</v>
      </c>
      <c r="H19" s="13">
        <v>17</v>
      </c>
      <c r="I19" s="13">
        <v>3</v>
      </c>
      <c r="J19" s="13">
        <v>189</v>
      </c>
      <c r="K19" s="13">
        <v>205</v>
      </c>
    </row>
    <row r="20" spans="1:11" x14ac:dyDescent="0.25">
      <c r="A20" s="17" t="s">
        <v>29</v>
      </c>
      <c r="B20" s="1">
        <v>189.80604793565061</v>
      </c>
      <c r="C20" s="13">
        <v>171.30000000000004</v>
      </c>
      <c r="D20" s="14">
        <f t="shared" si="0"/>
        <v>-18.506047935650571</v>
      </c>
      <c r="E20" s="15"/>
      <c r="F20" s="15"/>
      <c r="G20" s="13">
        <v>30</v>
      </c>
      <c r="H20" s="13">
        <v>21</v>
      </c>
      <c r="I20" s="13">
        <v>0.5</v>
      </c>
      <c r="J20" s="13">
        <v>26.3</v>
      </c>
      <c r="K20" s="13">
        <v>124.00000000000003</v>
      </c>
    </row>
    <row r="21" spans="1:11" x14ac:dyDescent="0.25">
      <c r="A21" s="17" t="s">
        <v>30</v>
      </c>
      <c r="B21" s="1">
        <v>116.9837338693911</v>
      </c>
      <c r="C21" s="13">
        <v>200.5</v>
      </c>
      <c r="D21" s="14">
        <f t="shared" si="0"/>
        <v>83.516266130608898</v>
      </c>
      <c r="E21" s="14" t="s">
        <v>128</v>
      </c>
      <c r="F21" s="14" t="s">
        <v>147</v>
      </c>
      <c r="G21" s="13">
        <v>30</v>
      </c>
      <c r="H21" s="13">
        <v>21</v>
      </c>
      <c r="I21" s="13">
        <v>1.5</v>
      </c>
      <c r="J21" s="13">
        <v>49.5</v>
      </c>
      <c r="K21" s="13">
        <v>130</v>
      </c>
    </row>
    <row r="22" spans="1:11" x14ac:dyDescent="0.25">
      <c r="A22" s="17" t="s">
        <v>31</v>
      </c>
      <c r="B22" s="1">
        <v>304.71990260908842</v>
      </c>
      <c r="C22" s="13">
        <v>396.64</v>
      </c>
      <c r="D22" s="14">
        <f t="shared" si="0"/>
        <v>91.920097390911565</v>
      </c>
      <c r="E22" s="14" t="s">
        <v>127</v>
      </c>
      <c r="F22" s="14"/>
      <c r="G22" s="13">
        <v>24</v>
      </c>
      <c r="H22" s="13">
        <v>18.600000000000001</v>
      </c>
      <c r="I22" s="13">
        <v>2.2000000000000002</v>
      </c>
      <c r="J22" s="13">
        <v>150.04000000000002</v>
      </c>
      <c r="K22" s="13">
        <v>228</v>
      </c>
    </row>
    <row r="23" spans="1:11" x14ac:dyDescent="0.25">
      <c r="A23" s="17" t="s">
        <v>32</v>
      </c>
      <c r="B23" s="1">
        <v>121.70216365552572</v>
      </c>
      <c r="C23" s="13">
        <v>178.875</v>
      </c>
      <c r="D23" s="14">
        <f t="shared" si="0"/>
        <v>57.172836344474277</v>
      </c>
      <c r="E23" s="14" t="s">
        <v>128</v>
      </c>
      <c r="F23" s="14" t="s">
        <v>148</v>
      </c>
      <c r="G23" s="13">
        <v>20</v>
      </c>
      <c r="H23" s="13">
        <v>17</v>
      </c>
      <c r="I23" s="13">
        <v>1.33</v>
      </c>
      <c r="J23" s="13">
        <v>49.875</v>
      </c>
      <c r="K23" s="13">
        <v>112</v>
      </c>
    </row>
    <row r="24" spans="1:11" x14ac:dyDescent="0.25">
      <c r="A24" s="17" t="s">
        <v>33</v>
      </c>
      <c r="B24" s="1">
        <v>341.84955052777252</v>
      </c>
      <c r="C24" s="13">
        <v>384.8</v>
      </c>
      <c r="D24" s="14">
        <f t="shared" si="0"/>
        <v>42.95044947222749</v>
      </c>
      <c r="E24" s="14" t="s">
        <v>132</v>
      </c>
      <c r="F24" s="14"/>
      <c r="G24" s="13">
        <v>30</v>
      </c>
      <c r="H24" s="13">
        <v>21</v>
      </c>
      <c r="I24" s="13">
        <v>2</v>
      </c>
      <c r="J24" s="13">
        <v>132.80000000000001</v>
      </c>
      <c r="K24" s="13">
        <v>231</v>
      </c>
    </row>
    <row r="25" spans="1:11" x14ac:dyDescent="0.25">
      <c r="A25" s="17" t="s">
        <v>34</v>
      </c>
      <c r="B25" s="1">
        <v>130.28563435848082</v>
      </c>
      <c r="C25" s="13">
        <v>125.00000000000001</v>
      </c>
      <c r="D25" s="14">
        <f t="shared" si="0"/>
        <v>-5.2856343584808059</v>
      </c>
      <c r="E25" s="15"/>
      <c r="F25" s="15"/>
      <c r="G25" s="13">
        <v>30</v>
      </c>
      <c r="H25" s="13">
        <v>21</v>
      </c>
      <c r="I25" s="13">
        <v>0</v>
      </c>
      <c r="J25" s="13">
        <v>0</v>
      </c>
      <c r="K25" s="13">
        <v>104.00000000000001</v>
      </c>
    </row>
    <row r="26" spans="1:11" x14ac:dyDescent="0.25">
      <c r="A26" s="17" t="s">
        <v>35</v>
      </c>
      <c r="B26" s="1">
        <v>36.890328809791676</v>
      </c>
      <c r="C26" s="13">
        <v>45.000000000000007</v>
      </c>
      <c r="D26" s="14">
        <f>C26-B26</f>
        <v>8.1096711902083314</v>
      </c>
      <c r="E26" s="14" t="s">
        <v>133</v>
      </c>
      <c r="F26" s="14"/>
      <c r="G26" s="13">
        <v>15</v>
      </c>
      <c r="H26" s="13">
        <v>14</v>
      </c>
      <c r="I26" s="13">
        <v>0</v>
      </c>
      <c r="J26" s="13">
        <v>0</v>
      </c>
      <c r="K26" s="13">
        <v>31.000000000000007</v>
      </c>
    </row>
    <row r="27" spans="1:11" x14ac:dyDescent="0.25">
      <c r="A27" s="17" t="s">
        <v>36</v>
      </c>
      <c r="B27" s="1">
        <v>109.42176224381882</v>
      </c>
      <c r="C27" s="13">
        <v>196.9</v>
      </c>
      <c r="D27" s="14">
        <f t="shared" si="0"/>
        <v>87.478237756181187</v>
      </c>
      <c r="E27" s="14" t="s">
        <v>128</v>
      </c>
      <c r="F27" s="14" t="s">
        <v>149</v>
      </c>
      <c r="G27" s="13">
        <v>30</v>
      </c>
      <c r="H27" s="13">
        <v>21</v>
      </c>
      <c r="I27" s="13">
        <v>1.5</v>
      </c>
      <c r="J27" s="13">
        <v>60.900000000000006</v>
      </c>
      <c r="K27" s="13">
        <v>114.99999999999999</v>
      </c>
    </row>
    <row r="28" spans="1:11" x14ac:dyDescent="0.25">
      <c r="A28" s="17" t="s">
        <v>37</v>
      </c>
      <c r="B28" s="1">
        <v>570.04110042744765</v>
      </c>
      <c r="C28" s="13">
        <v>454.7</v>
      </c>
      <c r="D28" s="14">
        <f t="shared" si="0"/>
        <v>-115.34110042744766</v>
      </c>
      <c r="E28" s="15"/>
      <c r="F28" s="15"/>
      <c r="G28" s="13">
        <v>40</v>
      </c>
      <c r="H28" s="13">
        <v>23</v>
      </c>
      <c r="I28" s="13">
        <v>1.33</v>
      </c>
      <c r="J28" s="13">
        <v>119.7</v>
      </c>
      <c r="K28" s="13">
        <v>312</v>
      </c>
    </row>
    <row r="29" spans="1:11" x14ac:dyDescent="0.25">
      <c r="A29" s="17" t="s">
        <v>38</v>
      </c>
      <c r="B29" s="1">
        <v>504.63479618419819</v>
      </c>
      <c r="C29" s="13">
        <v>437.12400000000002</v>
      </c>
      <c r="D29" s="14">
        <f t="shared" si="0"/>
        <v>-67.510796184198171</v>
      </c>
      <c r="E29" s="15"/>
      <c r="F29" s="15"/>
      <c r="G29" s="13">
        <v>40</v>
      </c>
      <c r="H29" s="13">
        <v>23</v>
      </c>
      <c r="I29" s="13">
        <v>1.66</v>
      </c>
      <c r="J29" s="13">
        <v>135.124</v>
      </c>
      <c r="K29" s="13">
        <v>279</v>
      </c>
    </row>
    <row r="30" spans="1:11" x14ac:dyDescent="0.25">
      <c r="A30" s="17" t="s">
        <v>39</v>
      </c>
      <c r="B30" s="1">
        <v>403.70234253254841</v>
      </c>
      <c r="C30" s="13">
        <v>447.6</v>
      </c>
      <c r="D30" s="14">
        <f t="shared" si="0"/>
        <v>43.897657467451609</v>
      </c>
      <c r="E30" s="14" t="s">
        <v>130</v>
      </c>
      <c r="F30" s="14"/>
      <c r="G30" s="13">
        <v>30</v>
      </c>
      <c r="H30" s="13">
        <v>21</v>
      </c>
      <c r="I30" s="13">
        <v>2</v>
      </c>
      <c r="J30" s="13">
        <v>149.6</v>
      </c>
      <c r="K30" s="13">
        <v>277</v>
      </c>
    </row>
    <row r="31" spans="1:11" x14ac:dyDescent="0.25">
      <c r="A31" s="17" t="s">
        <v>40</v>
      </c>
      <c r="B31" s="1">
        <v>531.2456304780668</v>
      </c>
      <c r="C31" s="13">
        <v>294</v>
      </c>
      <c r="D31" s="14">
        <f t="shared" si="0"/>
        <v>-237.2456304780668</v>
      </c>
      <c r="E31" s="15"/>
      <c r="F31" s="15"/>
      <c r="G31" s="13">
        <v>30</v>
      </c>
      <c r="H31" s="13">
        <v>21</v>
      </c>
      <c r="I31" s="13">
        <v>0.5</v>
      </c>
      <c r="J31" s="13">
        <v>38</v>
      </c>
      <c r="K31" s="13">
        <v>235</v>
      </c>
    </row>
    <row r="32" spans="1:11" x14ac:dyDescent="0.25">
      <c r="A32" s="17" t="s">
        <v>41</v>
      </c>
      <c r="B32" s="1">
        <v>542.40252102111936</v>
      </c>
      <c r="C32" s="13">
        <v>375.4</v>
      </c>
      <c r="D32" s="14">
        <f>C32-B32</f>
        <v>-167.00252102111938</v>
      </c>
      <c r="E32" s="15"/>
      <c r="F32" s="15"/>
      <c r="G32" s="13">
        <v>60</v>
      </c>
      <c r="H32" s="13">
        <v>27</v>
      </c>
      <c r="I32" s="13">
        <v>1</v>
      </c>
      <c r="J32" s="13">
        <v>75.400000000000006</v>
      </c>
      <c r="K32" s="13">
        <v>273</v>
      </c>
    </row>
    <row r="33" spans="1:11" x14ac:dyDescent="0.25">
      <c r="A33" s="17" t="s">
        <v>42</v>
      </c>
      <c r="B33" s="1">
        <v>493.44209916176766</v>
      </c>
      <c r="C33" s="13">
        <v>423.476</v>
      </c>
      <c r="D33" s="14">
        <f t="shared" si="0"/>
        <v>-69.966099161767659</v>
      </c>
      <c r="E33" s="15"/>
      <c r="F33" s="15"/>
      <c r="G33" s="13">
        <v>40</v>
      </c>
      <c r="H33" s="13">
        <v>23</v>
      </c>
      <c r="I33" s="13">
        <v>1.66</v>
      </c>
      <c r="J33" s="13">
        <v>130.47599999999997</v>
      </c>
      <c r="K33" s="13">
        <v>270</v>
      </c>
    </row>
    <row r="34" spans="1:11" x14ac:dyDescent="0.25">
      <c r="A34" s="17" t="s">
        <v>43</v>
      </c>
      <c r="B34" s="1">
        <v>317.17610044758135</v>
      </c>
      <c r="C34" s="13">
        <v>279.39999999999998</v>
      </c>
      <c r="D34" s="14">
        <f t="shared" si="0"/>
        <v>-37.776100447581371</v>
      </c>
      <c r="E34" s="15"/>
      <c r="F34" s="15"/>
      <c r="G34" s="13">
        <v>30</v>
      </c>
      <c r="H34" s="13">
        <v>21</v>
      </c>
      <c r="I34" s="13">
        <v>1</v>
      </c>
      <c r="J34" s="13">
        <v>66.400000000000006</v>
      </c>
      <c r="K34" s="13">
        <v>192</v>
      </c>
    </row>
    <row r="35" spans="1:11" x14ac:dyDescent="0.25">
      <c r="A35" s="17" t="s">
        <v>44</v>
      </c>
      <c r="B35" s="1">
        <v>553.97036743290414</v>
      </c>
      <c r="C35" s="13">
        <v>441.52000000000004</v>
      </c>
      <c r="D35" s="14">
        <f t="shared" si="0"/>
        <v>-112.4503674329041</v>
      </c>
      <c r="E35" s="15"/>
      <c r="F35" s="15"/>
      <c r="G35" s="13">
        <v>24</v>
      </c>
      <c r="H35" s="13">
        <v>18.600000000000001</v>
      </c>
      <c r="I35" s="13">
        <v>1.6</v>
      </c>
      <c r="J35" s="13">
        <v>121.92000000000002</v>
      </c>
      <c r="K35" s="13">
        <v>301</v>
      </c>
    </row>
    <row r="36" spans="1:11" x14ac:dyDescent="0.25">
      <c r="A36" s="17" t="s">
        <v>45</v>
      </c>
      <c r="B36" s="1">
        <v>192.86338008956628</v>
      </c>
      <c r="C36" s="13">
        <v>248.15</v>
      </c>
      <c r="D36" s="14">
        <f t="shared" si="0"/>
        <v>55.286619910433728</v>
      </c>
      <c r="E36" s="14" t="s">
        <v>134</v>
      </c>
      <c r="F36" s="14"/>
      <c r="G36" s="13">
        <v>30</v>
      </c>
      <c r="H36" s="13">
        <v>21</v>
      </c>
      <c r="I36" s="13">
        <v>1.5</v>
      </c>
      <c r="J36" s="13">
        <v>81.150000000000006</v>
      </c>
      <c r="K36" s="13">
        <v>146</v>
      </c>
    </row>
    <row r="37" spans="1:11" x14ac:dyDescent="0.25">
      <c r="A37" s="17" t="s">
        <v>46</v>
      </c>
      <c r="B37" s="1">
        <v>74.600949326024846</v>
      </c>
      <c r="C37" s="13">
        <v>140</v>
      </c>
      <c r="D37" s="14">
        <f t="shared" si="0"/>
        <v>65.399050673975154</v>
      </c>
      <c r="E37" s="18"/>
      <c r="F37" s="18"/>
      <c r="G37" s="13">
        <v>60</v>
      </c>
      <c r="H37" s="13">
        <v>23</v>
      </c>
      <c r="I37" s="13">
        <v>0</v>
      </c>
      <c r="J37" s="13">
        <v>0</v>
      </c>
      <c r="K37" s="13">
        <v>117</v>
      </c>
    </row>
    <row r="38" spans="1:11" x14ac:dyDescent="0.25">
      <c r="A38" s="17" t="s">
        <v>47</v>
      </c>
      <c r="B38" s="1">
        <v>49.696224086218038</v>
      </c>
      <c r="C38" s="13">
        <v>138</v>
      </c>
      <c r="D38" s="14">
        <f t="shared" si="0"/>
        <v>88.303775913781962</v>
      </c>
      <c r="E38" s="19" t="s">
        <v>128</v>
      </c>
      <c r="F38" s="19" t="s">
        <v>150</v>
      </c>
      <c r="G38" s="13">
        <v>30</v>
      </c>
      <c r="H38" s="13">
        <v>21</v>
      </c>
      <c r="I38" s="13">
        <v>1</v>
      </c>
      <c r="J38" s="13">
        <v>25</v>
      </c>
      <c r="K38" s="13">
        <v>92</v>
      </c>
    </row>
    <row r="39" spans="1:11" x14ac:dyDescent="0.25">
      <c r="A39" s="17" t="s">
        <v>48</v>
      </c>
      <c r="B39" s="1">
        <v>261.27810251978246</v>
      </c>
      <c r="C39" s="13">
        <v>408.2</v>
      </c>
      <c r="D39" s="14">
        <f t="shared" si="0"/>
        <v>146.92189748021752</v>
      </c>
      <c r="E39" s="14" t="s">
        <v>127</v>
      </c>
      <c r="F39" s="14"/>
      <c r="G39" s="13">
        <v>30</v>
      </c>
      <c r="H39" s="13">
        <v>21</v>
      </c>
      <c r="I39" s="13">
        <v>3</v>
      </c>
      <c r="J39" s="13">
        <v>181.2</v>
      </c>
      <c r="K39" s="13">
        <v>206</v>
      </c>
    </row>
    <row r="40" spans="1:11" x14ac:dyDescent="0.25">
      <c r="A40" s="17" t="s">
        <v>49</v>
      </c>
      <c r="B40" s="1">
        <v>63.288543108827433</v>
      </c>
      <c r="C40" s="13">
        <v>160.80000000000001</v>
      </c>
      <c r="D40" s="14">
        <f t="shared" si="0"/>
        <v>97.511456891172571</v>
      </c>
      <c r="E40" s="19" t="s">
        <v>128</v>
      </c>
      <c r="F40" s="19" t="s">
        <v>151</v>
      </c>
      <c r="G40" s="13">
        <v>30</v>
      </c>
      <c r="H40" s="13">
        <v>21</v>
      </c>
      <c r="I40" s="13">
        <v>1</v>
      </c>
      <c r="J40" s="13">
        <v>28.8</v>
      </c>
      <c r="K40" s="13">
        <v>111</v>
      </c>
    </row>
    <row r="41" spans="1:11" x14ac:dyDescent="0.25">
      <c r="A41" s="17" t="s">
        <v>50</v>
      </c>
      <c r="B41" s="1">
        <v>164.35214062997994</v>
      </c>
      <c r="C41" s="13">
        <v>315.75</v>
      </c>
      <c r="D41" s="14">
        <f t="shared" si="0"/>
        <v>151.39785937002006</v>
      </c>
      <c r="E41" s="14" t="s">
        <v>128</v>
      </c>
      <c r="F41" s="14"/>
      <c r="G41" s="13">
        <v>60</v>
      </c>
      <c r="H41" s="13">
        <v>23</v>
      </c>
      <c r="I41" s="13">
        <v>2.5</v>
      </c>
      <c r="J41" s="13">
        <v>109.75</v>
      </c>
      <c r="K41" s="13">
        <v>183</v>
      </c>
    </row>
    <row r="42" spans="1:11" x14ac:dyDescent="0.25">
      <c r="A42" s="17" t="s">
        <v>51</v>
      </c>
      <c r="B42" s="1">
        <v>397.28168399702446</v>
      </c>
      <c r="C42" s="13">
        <v>439.4</v>
      </c>
      <c r="D42" s="14">
        <f t="shared" si="0"/>
        <v>42.118316002975519</v>
      </c>
      <c r="E42" s="14" t="s">
        <v>130</v>
      </c>
      <c r="F42" s="14"/>
      <c r="G42" s="13">
        <v>30</v>
      </c>
      <c r="H42" s="13">
        <v>21</v>
      </c>
      <c r="I42" s="13">
        <v>2</v>
      </c>
      <c r="J42" s="13">
        <v>146.4</v>
      </c>
      <c r="K42" s="13">
        <v>272</v>
      </c>
    </row>
    <row r="43" spans="1:11" x14ac:dyDescent="0.25">
      <c r="A43" s="17" t="s">
        <v>52</v>
      </c>
      <c r="B43" s="1">
        <v>252.71035711256263</v>
      </c>
      <c r="C43" s="13">
        <v>317.10000000000002</v>
      </c>
      <c r="D43" s="14">
        <f t="shared" si="0"/>
        <v>64.38964288743739</v>
      </c>
      <c r="E43" s="14" t="s">
        <v>135</v>
      </c>
      <c r="F43" s="14"/>
      <c r="G43" s="13">
        <v>30</v>
      </c>
      <c r="H43" s="13">
        <v>21</v>
      </c>
      <c r="I43" s="13">
        <v>1.75</v>
      </c>
      <c r="J43" s="13">
        <v>100.10000000000001</v>
      </c>
      <c r="K43" s="13">
        <v>196</v>
      </c>
    </row>
    <row r="44" spans="1:11" x14ac:dyDescent="0.25">
      <c r="A44" s="17" t="s">
        <v>53</v>
      </c>
      <c r="B44" s="1">
        <v>37.279870549254596</v>
      </c>
      <c r="C44" s="13">
        <v>103.596</v>
      </c>
      <c r="D44" s="14">
        <f t="shared" si="0"/>
        <v>66.316129450745407</v>
      </c>
      <c r="E44" s="19" t="s">
        <v>128</v>
      </c>
      <c r="F44" s="19" t="s">
        <v>153</v>
      </c>
      <c r="G44" s="13">
        <v>20</v>
      </c>
      <c r="H44" s="13">
        <v>17</v>
      </c>
      <c r="I44" s="13">
        <v>0.66</v>
      </c>
      <c r="J44" s="13">
        <v>13.596000000000002</v>
      </c>
      <c r="K44" s="13">
        <v>73</v>
      </c>
    </row>
    <row r="45" spans="1:11" x14ac:dyDescent="0.25">
      <c r="A45" s="17" t="s">
        <v>54</v>
      </c>
      <c r="B45" s="1">
        <v>289.11162817803165</v>
      </c>
      <c r="C45" s="13">
        <v>351.2</v>
      </c>
      <c r="D45" s="14">
        <f t="shared" si="0"/>
        <v>62.088371821968337</v>
      </c>
      <c r="E45" s="14" t="s">
        <v>127</v>
      </c>
      <c r="F45" s="14"/>
      <c r="G45" s="13">
        <v>40</v>
      </c>
      <c r="H45" s="13">
        <v>23</v>
      </c>
      <c r="I45" s="13">
        <v>2</v>
      </c>
      <c r="J45" s="13">
        <v>123.2</v>
      </c>
      <c r="K45" s="13">
        <v>205</v>
      </c>
    </row>
    <row r="46" spans="1:11" x14ac:dyDescent="0.25">
      <c r="A46" s="17" t="s">
        <v>55</v>
      </c>
      <c r="B46" s="1">
        <v>80.645575431525188</v>
      </c>
      <c r="C46" s="13">
        <v>128.35999999999999</v>
      </c>
      <c r="D46" s="14">
        <f t="shared" si="0"/>
        <v>47.714424568474797</v>
      </c>
      <c r="E46" s="1" t="s">
        <v>128</v>
      </c>
      <c r="F46" s="1" t="s">
        <v>152</v>
      </c>
      <c r="G46" s="13">
        <v>24</v>
      </c>
      <c r="H46" s="13">
        <v>18.600000000000001</v>
      </c>
      <c r="I46" s="13">
        <v>0.6</v>
      </c>
      <c r="J46" s="13">
        <v>17.760000000000002</v>
      </c>
      <c r="K46" s="13">
        <v>92</v>
      </c>
    </row>
    <row r="47" spans="1:11" x14ac:dyDescent="0.25">
      <c r="A47" s="17" t="s">
        <v>56</v>
      </c>
      <c r="B47" s="1">
        <v>42.888906115733597</v>
      </c>
      <c r="C47" s="13">
        <v>52.6</v>
      </c>
      <c r="D47" s="14">
        <f t="shared" si="0"/>
        <v>9.7110938842664041</v>
      </c>
      <c r="E47" s="14" t="s">
        <v>133</v>
      </c>
      <c r="F47" s="14"/>
      <c r="G47" s="13">
        <v>12</v>
      </c>
      <c r="H47" s="13">
        <v>11.6</v>
      </c>
      <c r="I47" s="13">
        <v>0</v>
      </c>
      <c r="J47" s="13">
        <v>0</v>
      </c>
      <c r="K47" s="13">
        <v>41</v>
      </c>
    </row>
    <row r="48" spans="1:11" x14ac:dyDescent="0.25">
      <c r="A48" s="17" t="s">
        <v>57</v>
      </c>
      <c r="B48" s="1">
        <v>88.857812309178314</v>
      </c>
      <c r="C48" s="13">
        <v>77</v>
      </c>
      <c r="D48" s="14">
        <f t="shared" si="0"/>
        <v>-11.857812309178314</v>
      </c>
      <c r="E48" s="15"/>
      <c r="F48" s="15"/>
      <c r="G48" s="13">
        <v>30</v>
      </c>
      <c r="H48" s="13">
        <v>21</v>
      </c>
      <c r="I48" s="13">
        <v>0</v>
      </c>
      <c r="J48" s="13">
        <v>0</v>
      </c>
      <c r="K48" s="13">
        <v>56</v>
      </c>
    </row>
    <row r="49" spans="1:11" x14ac:dyDescent="0.25">
      <c r="A49" s="17" t="s">
        <v>58</v>
      </c>
      <c r="B49" s="1">
        <v>47.527087320400128</v>
      </c>
      <c r="C49" s="13">
        <v>109</v>
      </c>
      <c r="D49" s="14">
        <f t="shared" si="0"/>
        <v>61.472912679599872</v>
      </c>
      <c r="E49" s="18"/>
      <c r="F49" s="18"/>
      <c r="G49" s="13">
        <v>60</v>
      </c>
      <c r="H49" s="13">
        <v>27</v>
      </c>
      <c r="I49" s="13">
        <v>0</v>
      </c>
      <c r="J49" s="13">
        <v>0</v>
      </c>
      <c r="K49" s="13">
        <v>82</v>
      </c>
    </row>
    <row r="50" spans="1:11" x14ac:dyDescent="0.25">
      <c r="A50" s="17" t="s">
        <v>59</v>
      </c>
      <c r="B50" s="1">
        <v>104.08323806989303</v>
      </c>
      <c r="C50" s="13">
        <v>206.25</v>
      </c>
      <c r="D50" s="14">
        <f t="shared" si="0"/>
        <v>102.16676193010697</v>
      </c>
      <c r="E50" s="19" t="s">
        <v>128</v>
      </c>
      <c r="F50" s="19" t="s">
        <v>154</v>
      </c>
      <c r="G50" s="13">
        <v>60</v>
      </c>
      <c r="H50" s="13">
        <v>27</v>
      </c>
      <c r="I50" s="13">
        <v>1</v>
      </c>
      <c r="J50" s="13">
        <v>33.25</v>
      </c>
      <c r="K50" s="13">
        <v>146</v>
      </c>
    </row>
    <row r="51" spans="1:11" x14ac:dyDescent="0.25">
      <c r="A51" s="17" t="s">
        <v>60</v>
      </c>
      <c r="B51" s="1">
        <v>431.56805989828479</v>
      </c>
      <c r="C51" s="13">
        <v>203.41200000000001</v>
      </c>
      <c r="D51" s="14">
        <f t="shared" si="0"/>
        <v>-228.15605989828478</v>
      </c>
      <c r="E51" s="15"/>
      <c r="F51" s="15"/>
      <c r="G51" s="13">
        <v>17.14</v>
      </c>
      <c r="H51" s="13">
        <v>15.3</v>
      </c>
      <c r="I51" s="13">
        <v>0.43</v>
      </c>
      <c r="J51" s="13">
        <v>25.111999999999998</v>
      </c>
      <c r="K51" s="13">
        <v>163</v>
      </c>
    </row>
    <row r="52" spans="1:11" x14ac:dyDescent="0.25">
      <c r="A52" s="17" t="s">
        <v>61</v>
      </c>
      <c r="B52" s="1">
        <v>203.78138027950561</v>
      </c>
      <c r="C52" s="13">
        <v>277</v>
      </c>
      <c r="D52" s="14">
        <f t="shared" si="0"/>
        <v>73.218619720494388</v>
      </c>
      <c r="E52" s="14" t="s">
        <v>127</v>
      </c>
      <c r="F52" s="14"/>
      <c r="G52" s="13">
        <v>60</v>
      </c>
      <c r="H52" s="13">
        <v>27</v>
      </c>
      <c r="I52" s="13">
        <v>2</v>
      </c>
      <c r="J52" s="13">
        <v>101</v>
      </c>
      <c r="K52" s="13">
        <v>149</v>
      </c>
    </row>
    <row r="53" spans="1:11" x14ac:dyDescent="0.25">
      <c r="A53" s="17" t="s">
        <v>62</v>
      </c>
      <c r="B53" s="1">
        <v>346.75957945290924</v>
      </c>
      <c r="C53" s="13">
        <v>363.40000000000003</v>
      </c>
      <c r="D53" s="14">
        <f t="shared" si="0"/>
        <v>16.640420547090798</v>
      </c>
      <c r="E53" s="14" t="s">
        <v>136</v>
      </c>
      <c r="F53" s="14"/>
      <c r="G53" s="13">
        <v>30</v>
      </c>
      <c r="H53" s="13">
        <v>21</v>
      </c>
      <c r="I53" s="13">
        <v>2</v>
      </c>
      <c r="J53" s="13">
        <v>134.4</v>
      </c>
      <c r="K53" s="13">
        <v>208.00000000000003</v>
      </c>
    </row>
    <row r="54" spans="1:11" x14ac:dyDescent="0.25">
      <c r="A54" s="17" t="s">
        <v>63</v>
      </c>
      <c r="B54" s="1">
        <v>64.819469538370029</v>
      </c>
      <c r="C54" s="13">
        <v>71.599999999999994</v>
      </c>
      <c r="D54" s="14">
        <f t="shared" si="0"/>
        <v>6.7805304616299651</v>
      </c>
      <c r="E54" s="14" t="s">
        <v>133</v>
      </c>
      <c r="F54" s="14"/>
      <c r="G54" s="13">
        <v>24</v>
      </c>
      <c r="H54" s="13">
        <v>18.600000000000001</v>
      </c>
      <c r="I54" s="13">
        <v>0</v>
      </c>
      <c r="J54" s="13">
        <v>0</v>
      </c>
      <c r="K54" s="13">
        <v>53</v>
      </c>
    </row>
    <row r="55" spans="1:11" x14ac:dyDescent="0.25">
      <c r="A55" s="17" t="s">
        <v>64</v>
      </c>
      <c r="B55" s="1">
        <v>169.12034118000932</v>
      </c>
      <c r="C55" s="13">
        <v>197.39699999999999</v>
      </c>
      <c r="D55" s="14">
        <f t="shared" si="0"/>
        <v>28.276658819990672</v>
      </c>
      <c r="E55" s="14" t="s">
        <v>135</v>
      </c>
      <c r="F55" s="14"/>
      <c r="G55" s="13">
        <v>40</v>
      </c>
      <c r="H55" s="13">
        <v>23</v>
      </c>
      <c r="I55" s="13">
        <v>1.33</v>
      </c>
      <c r="J55" s="13">
        <v>54.396999999999998</v>
      </c>
      <c r="K55" s="13">
        <v>120</v>
      </c>
    </row>
    <row r="56" spans="1:11" x14ac:dyDescent="0.25">
      <c r="A56" s="17" t="s">
        <v>65</v>
      </c>
      <c r="B56" s="1">
        <v>199.30338480060206</v>
      </c>
      <c r="C56" s="13">
        <v>157</v>
      </c>
      <c r="D56" s="14">
        <f t="shared" si="0"/>
        <v>-42.303384800602061</v>
      </c>
      <c r="E56" s="15"/>
      <c r="F56" s="15"/>
      <c r="G56" s="13">
        <v>30</v>
      </c>
      <c r="H56" s="13">
        <v>21</v>
      </c>
      <c r="I56" s="13">
        <v>0</v>
      </c>
      <c r="J56" s="13">
        <v>0</v>
      </c>
      <c r="K56" s="13">
        <v>136</v>
      </c>
    </row>
    <row r="57" spans="1:11" x14ac:dyDescent="0.25">
      <c r="A57" s="17" t="s">
        <v>66</v>
      </c>
      <c r="B57" s="1">
        <v>264.00955871243593</v>
      </c>
      <c r="C57" s="13">
        <v>309.10000000000002</v>
      </c>
      <c r="D57" s="14">
        <f t="shared" si="0"/>
        <v>45.09044128756409</v>
      </c>
      <c r="E57" s="14" t="s">
        <v>135</v>
      </c>
      <c r="F57" s="14"/>
      <c r="G57" s="13">
        <v>30</v>
      </c>
      <c r="H57" s="13">
        <v>21</v>
      </c>
      <c r="I57" s="13">
        <v>1.5</v>
      </c>
      <c r="J57" s="13">
        <v>95.1</v>
      </c>
      <c r="K57" s="13">
        <v>193</v>
      </c>
    </row>
    <row r="58" spans="1:11" x14ac:dyDescent="0.25">
      <c r="A58" s="17" t="s">
        <v>67</v>
      </c>
      <c r="B58" s="1">
        <v>170.34827156112169</v>
      </c>
      <c r="C58" s="13">
        <v>214.35</v>
      </c>
      <c r="D58" s="14">
        <f t="shared" si="0"/>
        <v>44.001728438878303</v>
      </c>
      <c r="E58" s="14" t="s">
        <v>134</v>
      </c>
      <c r="F58" s="14"/>
      <c r="G58" s="13">
        <v>30</v>
      </c>
      <c r="H58" s="13">
        <v>21</v>
      </c>
      <c r="I58" s="13">
        <v>1.5</v>
      </c>
      <c r="J58" s="13">
        <v>61.349999999999994</v>
      </c>
      <c r="K58" s="13">
        <v>132</v>
      </c>
    </row>
    <row r="59" spans="1:11" x14ac:dyDescent="0.25">
      <c r="A59" s="17" t="s">
        <v>68</v>
      </c>
      <c r="B59" s="1">
        <v>310.80515059854775</v>
      </c>
      <c r="C59" s="13">
        <v>269.8</v>
      </c>
      <c r="D59" s="14">
        <f t="shared" si="0"/>
        <v>-41.005150598547743</v>
      </c>
      <c r="E59" s="15"/>
      <c r="F59" s="15"/>
      <c r="G59" s="13">
        <v>30</v>
      </c>
      <c r="H59" s="13">
        <v>21</v>
      </c>
      <c r="I59" s="13">
        <v>1</v>
      </c>
      <c r="J59" s="13">
        <v>56.8</v>
      </c>
      <c r="K59" s="13">
        <v>192</v>
      </c>
    </row>
    <row r="60" spans="1:11" x14ac:dyDescent="0.25">
      <c r="A60" s="17" t="s">
        <v>69</v>
      </c>
      <c r="B60" s="1">
        <v>46.40941614737477</v>
      </c>
      <c r="C60" s="13">
        <v>82.22</v>
      </c>
      <c r="D60" s="14">
        <f t="shared" si="0"/>
        <v>35.810583852625228</v>
      </c>
      <c r="E60" s="18"/>
      <c r="F60" s="18"/>
      <c r="G60" s="13">
        <v>24</v>
      </c>
      <c r="H60" s="13">
        <v>18.600000000000001</v>
      </c>
      <c r="I60" s="13">
        <v>0.2</v>
      </c>
      <c r="J60" s="13">
        <v>4.62</v>
      </c>
      <c r="K60" s="13">
        <v>59</v>
      </c>
    </row>
    <row r="61" spans="1:11" x14ac:dyDescent="0.25">
      <c r="A61" s="17" t="s">
        <v>70</v>
      </c>
      <c r="B61" s="1">
        <v>121.95392672019138</v>
      </c>
      <c r="C61" s="13">
        <v>188.404</v>
      </c>
      <c r="D61" s="14">
        <f t="shared" si="0"/>
        <v>66.45007327980862</v>
      </c>
      <c r="E61" s="14" t="s">
        <v>128</v>
      </c>
      <c r="F61" s="14" t="s">
        <v>155</v>
      </c>
      <c r="G61" s="13">
        <v>20</v>
      </c>
      <c r="H61" s="13">
        <v>17</v>
      </c>
      <c r="I61" s="13">
        <v>1.66</v>
      </c>
      <c r="J61" s="13">
        <v>65.403999999999996</v>
      </c>
      <c r="K61" s="13">
        <v>106</v>
      </c>
    </row>
    <row r="62" spans="1:11" x14ac:dyDescent="0.25">
      <c r="A62" s="17" t="s">
        <v>71</v>
      </c>
      <c r="B62" s="1">
        <v>246.0229324733819</v>
      </c>
      <c r="C62" s="13">
        <v>169</v>
      </c>
      <c r="D62" s="14">
        <f t="shared" si="0"/>
        <v>-77.0229324733819</v>
      </c>
      <c r="E62" s="15"/>
      <c r="F62" s="15"/>
      <c r="G62" s="13">
        <v>60</v>
      </c>
      <c r="H62" s="13">
        <v>27</v>
      </c>
      <c r="I62" s="13">
        <v>0</v>
      </c>
      <c r="J62" s="13">
        <v>0</v>
      </c>
      <c r="K62" s="13">
        <v>142</v>
      </c>
    </row>
    <row r="63" spans="1:11" x14ac:dyDescent="0.25">
      <c r="A63" s="17" t="s">
        <v>72</v>
      </c>
      <c r="B63" s="1">
        <v>121.1297788836518</v>
      </c>
      <c r="C63" s="13">
        <v>143</v>
      </c>
      <c r="D63" s="14">
        <f t="shared" si="0"/>
        <v>21.870221116348205</v>
      </c>
      <c r="E63" s="14" t="s">
        <v>137</v>
      </c>
      <c r="F63" s="14"/>
      <c r="G63" s="13">
        <v>30</v>
      </c>
      <c r="H63" s="13">
        <v>21</v>
      </c>
      <c r="I63" s="13">
        <v>0.75</v>
      </c>
      <c r="J63" s="13">
        <v>30</v>
      </c>
      <c r="K63" s="13">
        <v>92</v>
      </c>
    </row>
    <row r="64" spans="1:11" x14ac:dyDescent="0.25">
      <c r="A64" s="17" t="s">
        <v>73</v>
      </c>
      <c r="B64" s="1">
        <v>658.84973258958087</v>
      </c>
      <c r="C64" s="13">
        <v>343</v>
      </c>
      <c r="D64" s="14">
        <f t="shared" si="0"/>
        <v>-315.84973258958087</v>
      </c>
      <c r="E64" s="15"/>
      <c r="F64" s="15"/>
      <c r="G64" s="13">
        <v>60</v>
      </c>
      <c r="H64" s="13">
        <v>27</v>
      </c>
      <c r="I64" s="13">
        <v>0</v>
      </c>
      <c r="J64" s="13">
        <v>0</v>
      </c>
      <c r="K64" s="13">
        <v>316</v>
      </c>
    </row>
    <row r="65" spans="1:11" x14ac:dyDescent="0.25">
      <c r="A65" s="17" t="s">
        <v>74</v>
      </c>
      <c r="B65" s="1">
        <v>481.35307991079844</v>
      </c>
      <c r="C65" s="13">
        <v>445.5</v>
      </c>
      <c r="D65" s="14">
        <f t="shared" si="0"/>
        <v>-35.853079910798442</v>
      </c>
      <c r="E65" s="15"/>
      <c r="F65" s="15"/>
      <c r="G65" s="13">
        <v>30</v>
      </c>
      <c r="H65" s="13">
        <v>21</v>
      </c>
      <c r="I65" s="13">
        <v>1.75</v>
      </c>
      <c r="J65" s="13">
        <v>129.5</v>
      </c>
      <c r="K65" s="13">
        <v>295</v>
      </c>
    </row>
    <row r="66" spans="1:11" x14ac:dyDescent="0.25">
      <c r="A66" s="17" t="s">
        <v>75</v>
      </c>
      <c r="B66" s="1">
        <v>414.41000238759636</v>
      </c>
      <c r="C66" s="13">
        <v>438</v>
      </c>
      <c r="D66" s="14">
        <f t="shared" si="0"/>
        <v>23.589997612403636</v>
      </c>
      <c r="E66" s="14" t="s">
        <v>136</v>
      </c>
      <c r="F66" s="14"/>
      <c r="G66" s="13">
        <v>30</v>
      </c>
      <c r="H66" s="13">
        <v>21</v>
      </c>
      <c r="I66" s="13">
        <v>2</v>
      </c>
      <c r="J66" s="13">
        <v>142</v>
      </c>
      <c r="K66" s="13">
        <v>275</v>
      </c>
    </row>
    <row r="67" spans="1:11" x14ac:dyDescent="0.25">
      <c r="A67" s="17" t="s">
        <v>76</v>
      </c>
      <c r="B67" s="1">
        <v>113.95029426311476</v>
      </c>
      <c r="C67" s="13">
        <v>162.6</v>
      </c>
      <c r="D67" s="14">
        <f t="shared" ref="D67:D94" si="1">C67-B67</f>
        <v>48.649705736885238</v>
      </c>
      <c r="E67" s="14" t="s">
        <v>128</v>
      </c>
      <c r="F67" s="14" t="s">
        <v>156</v>
      </c>
      <c r="G67" s="13">
        <v>30</v>
      </c>
      <c r="H67" s="13">
        <v>21</v>
      </c>
      <c r="I67" s="13">
        <v>1</v>
      </c>
      <c r="J67" s="13">
        <v>32.6</v>
      </c>
      <c r="K67" s="13">
        <v>108.99999999999999</v>
      </c>
    </row>
    <row r="68" spans="1:11" x14ac:dyDescent="0.25">
      <c r="A68" s="17" t="s">
        <v>77</v>
      </c>
      <c r="B68" s="1">
        <v>282.04443285161148</v>
      </c>
      <c r="C68" s="13">
        <v>254.8</v>
      </c>
      <c r="D68" s="14">
        <f t="shared" si="1"/>
        <v>-27.244432851611464</v>
      </c>
      <c r="E68" s="15"/>
      <c r="F68" s="15"/>
      <c r="G68" s="13">
        <v>30</v>
      </c>
      <c r="H68" s="13">
        <v>21</v>
      </c>
      <c r="I68" s="13">
        <v>1</v>
      </c>
      <c r="J68" s="13">
        <v>62.8</v>
      </c>
      <c r="K68" s="13">
        <v>171.00000000000003</v>
      </c>
    </row>
    <row r="69" spans="1:11" x14ac:dyDescent="0.25">
      <c r="A69" s="17" t="s">
        <v>78</v>
      </c>
      <c r="B69" s="1">
        <v>122.92450370699352</v>
      </c>
      <c r="C69" s="13">
        <v>207.25000000000003</v>
      </c>
      <c r="D69" s="14">
        <f t="shared" si="1"/>
        <v>84.325496293006509</v>
      </c>
      <c r="E69" s="14" t="s">
        <v>128</v>
      </c>
      <c r="F69" s="14" t="s">
        <v>157</v>
      </c>
      <c r="G69" s="13">
        <v>30</v>
      </c>
      <c r="H69" s="13">
        <v>21</v>
      </c>
      <c r="I69" s="13">
        <v>1.5</v>
      </c>
      <c r="J69" s="13">
        <v>62.25</v>
      </c>
      <c r="K69" s="13">
        <v>124.00000000000003</v>
      </c>
    </row>
    <row r="70" spans="1:11" x14ac:dyDescent="0.25">
      <c r="A70" s="17" t="s">
        <v>79</v>
      </c>
      <c r="B70" s="1">
        <v>71.546511051963193</v>
      </c>
      <c r="C70" s="13">
        <v>170.006</v>
      </c>
      <c r="D70" s="14">
        <f t="shared" si="1"/>
        <v>98.459488948036807</v>
      </c>
      <c r="E70" s="14" t="s">
        <v>128</v>
      </c>
      <c r="F70" s="14" t="s">
        <v>158</v>
      </c>
      <c r="G70" s="13">
        <v>20</v>
      </c>
      <c r="H70" s="13">
        <v>17</v>
      </c>
      <c r="I70" s="13">
        <v>1.66</v>
      </c>
      <c r="J70" s="13">
        <v>40.006</v>
      </c>
      <c r="K70" s="13">
        <v>113</v>
      </c>
    </row>
    <row r="71" spans="1:11" x14ac:dyDescent="0.25">
      <c r="A71" s="17" t="s">
        <v>80</v>
      </c>
      <c r="B71" s="1">
        <v>4.7129957437785031</v>
      </c>
      <c r="C71" s="13">
        <v>29</v>
      </c>
      <c r="D71" s="14">
        <f t="shared" si="1"/>
        <v>24.287004256221497</v>
      </c>
      <c r="E71" s="14" t="s">
        <v>140</v>
      </c>
      <c r="F71" s="14"/>
      <c r="G71" s="13">
        <v>20</v>
      </c>
      <c r="H71" s="13">
        <v>17</v>
      </c>
      <c r="I71" s="13">
        <v>0</v>
      </c>
      <c r="J71" s="13">
        <v>0</v>
      </c>
      <c r="K71" s="13">
        <v>12</v>
      </c>
    </row>
    <row r="72" spans="1:11" x14ac:dyDescent="0.25">
      <c r="A72" s="17" t="s">
        <v>81</v>
      </c>
      <c r="B72" s="1">
        <v>309.65415537725022</v>
      </c>
      <c r="C72" s="13">
        <v>330</v>
      </c>
      <c r="D72" s="14">
        <f t="shared" si="1"/>
        <v>20.34584462274978</v>
      </c>
      <c r="E72" s="14" t="s">
        <v>140</v>
      </c>
      <c r="F72" s="14"/>
      <c r="G72" s="13">
        <v>30</v>
      </c>
      <c r="H72" s="13">
        <v>21</v>
      </c>
      <c r="I72" s="13">
        <v>2</v>
      </c>
      <c r="J72" s="13">
        <v>118</v>
      </c>
      <c r="K72" s="13">
        <v>191</v>
      </c>
    </row>
    <row r="73" spans="1:11" x14ac:dyDescent="0.25">
      <c r="A73" s="17" t="s">
        <v>82</v>
      </c>
      <c r="B73" s="1">
        <v>133.33242502364581</v>
      </c>
      <c r="C73" s="13">
        <v>172.60900000000001</v>
      </c>
      <c r="D73" s="14">
        <f t="shared" si="1"/>
        <v>39.276574976354198</v>
      </c>
      <c r="E73" s="14" t="s">
        <v>137</v>
      </c>
      <c r="F73" s="14"/>
      <c r="G73" s="13">
        <v>20</v>
      </c>
      <c r="H73" s="13">
        <v>17</v>
      </c>
      <c r="I73" s="13">
        <v>1.33</v>
      </c>
      <c r="J73" s="13">
        <v>49.609000000000002</v>
      </c>
      <c r="K73" s="13">
        <v>106</v>
      </c>
    </row>
    <row r="74" spans="1:11" x14ac:dyDescent="0.25">
      <c r="A74" s="17" t="s">
        <v>83</v>
      </c>
      <c r="B74" s="1">
        <v>436.55219399288853</v>
      </c>
      <c r="C74" s="13">
        <v>352.23999999999995</v>
      </c>
      <c r="D74" s="14">
        <f t="shared" si="1"/>
        <v>-84.312193992888581</v>
      </c>
      <c r="E74" s="15"/>
      <c r="F74" s="15"/>
      <c r="G74" s="13">
        <v>24</v>
      </c>
      <c r="H74" s="13">
        <v>18.600000000000001</v>
      </c>
      <c r="I74" s="13">
        <v>1.4</v>
      </c>
      <c r="J74" s="13">
        <v>94.639999999999986</v>
      </c>
      <c r="K74" s="13">
        <v>238.99999999999997</v>
      </c>
    </row>
    <row r="75" spans="1:11" x14ac:dyDescent="0.25">
      <c r="A75" s="17" t="s">
        <v>84</v>
      </c>
      <c r="B75" s="1">
        <v>333.93787104927662</v>
      </c>
      <c r="C75" s="13">
        <v>416.5</v>
      </c>
      <c r="D75" s="14">
        <f t="shared" si="1"/>
        <v>82.562128950723377</v>
      </c>
      <c r="E75" s="14" t="s">
        <v>141</v>
      </c>
      <c r="F75" s="14"/>
      <c r="G75" s="13">
        <v>30</v>
      </c>
      <c r="H75" s="13">
        <v>21</v>
      </c>
      <c r="I75" s="13">
        <v>2.5</v>
      </c>
      <c r="J75" s="13">
        <v>162.5</v>
      </c>
      <c r="K75" s="13">
        <v>233</v>
      </c>
    </row>
    <row r="76" spans="1:11" x14ac:dyDescent="0.25">
      <c r="A76" s="17" t="s">
        <v>85</v>
      </c>
      <c r="B76" s="1">
        <v>101.39417179857365</v>
      </c>
      <c r="C76" s="13">
        <v>204.00000000000003</v>
      </c>
      <c r="D76" s="14">
        <f t="shared" si="1"/>
        <v>102.60582820142638</v>
      </c>
      <c r="E76" s="19" t="s">
        <v>128</v>
      </c>
      <c r="F76" s="19" t="s">
        <v>159</v>
      </c>
      <c r="G76" s="13">
        <v>30</v>
      </c>
      <c r="H76" s="13">
        <v>21</v>
      </c>
      <c r="I76" s="13">
        <v>1</v>
      </c>
      <c r="J76" s="13">
        <v>36</v>
      </c>
      <c r="K76" s="13">
        <v>147.00000000000003</v>
      </c>
    </row>
    <row r="77" spans="1:11" x14ac:dyDescent="0.25">
      <c r="A77" s="17" t="s">
        <v>86</v>
      </c>
      <c r="B77" s="1">
        <v>230.3906735241215</v>
      </c>
      <c r="C77" s="13">
        <v>248.15</v>
      </c>
      <c r="D77" s="14">
        <f t="shared" si="1"/>
        <v>17.75932647587851</v>
      </c>
      <c r="E77" s="14" t="s">
        <v>140</v>
      </c>
      <c r="F77" s="14"/>
      <c r="G77" s="13">
        <v>30</v>
      </c>
      <c r="H77" s="13">
        <v>21</v>
      </c>
      <c r="I77" s="13">
        <v>1.5</v>
      </c>
      <c r="J77" s="13">
        <v>81.150000000000006</v>
      </c>
      <c r="K77" s="13">
        <v>146</v>
      </c>
    </row>
    <row r="78" spans="1:11" x14ac:dyDescent="0.25">
      <c r="A78" s="17" t="s">
        <v>87</v>
      </c>
      <c r="B78" s="1">
        <v>71.160999853617668</v>
      </c>
      <c r="C78" s="13">
        <v>218.25</v>
      </c>
      <c r="D78" s="14">
        <f t="shared" si="1"/>
        <v>147.08900014638232</v>
      </c>
      <c r="E78" s="19" t="s">
        <v>128</v>
      </c>
      <c r="F78" s="19" t="s">
        <v>160</v>
      </c>
      <c r="G78" s="13">
        <v>30</v>
      </c>
      <c r="H78" s="13">
        <v>21</v>
      </c>
      <c r="I78" s="13">
        <v>1.5</v>
      </c>
      <c r="J78" s="13">
        <v>47.25</v>
      </c>
      <c r="K78" s="13">
        <v>150</v>
      </c>
    </row>
    <row r="79" spans="1:11" x14ac:dyDescent="0.25">
      <c r="A79" s="17" t="s">
        <v>88</v>
      </c>
      <c r="B79" s="1">
        <v>242.63028381419281</v>
      </c>
      <c r="C79" s="13">
        <v>239.875</v>
      </c>
      <c r="D79" s="14">
        <f t="shared" si="1"/>
        <v>-2.7552838141928078</v>
      </c>
      <c r="E79" s="15"/>
      <c r="F79" s="15"/>
      <c r="G79" s="13">
        <v>30</v>
      </c>
      <c r="H79" s="13">
        <v>21</v>
      </c>
      <c r="I79" s="13">
        <v>1.25</v>
      </c>
      <c r="J79" s="13">
        <v>66.875</v>
      </c>
      <c r="K79" s="13">
        <v>152</v>
      </c>
    </row>
    <row r="80" spans="1:11" x14ac:dyDescent="0.25">
      <c r="A80" s="17" t="s">
        <v>89</v>
      </c>
      <c r="B80" s="1">
        <v>45.241092576744855</v>
      </c>
      <c r="C80" s="13">
        <v>65</v>
      </c>
      <c r="D80" s="14">
        <f t="shared" si="1"/>
        <v>19.758907423255145</v>
      </c>
      <c r="E80" s="14" t="s">
        <v>140</v>
      </c>
      <c r="F80" s="14"/>
      <c r="G80" s="13">
        <v>30</v>
      </c>
      <c r="H80" s="13">
        <v>21</v>
      </c>
      <c r="I80" s="13">
        <v>0</v>
      </c>
      <c r="J80" s="13">
        <v>0</v>
      </c>
      <c r="K80" s="13">
        <v>44</v>
      </c>
    </row>
    <row r="81" spans="1:11" x14ac:dyDescent="0.25">
      <c r="A81" s="17" t="s">
        <v>90</v>
      </c>
      <c r="B81" s="1">
        <v>161.52080555206817</v>
      </c>
      <c r="C81" s="13">
        <v>298.75</v>
      </c>
      <c r="D81" s="14">
        <f t="shared" si="1"/>
        <v>137.22919444793183</v>
      </c>
      <c r="E81" s="14" t="s">
        <v>128</v>
      </c>
      <c r="F81" s="14" t="s">
        <v>161</v>
      </c>
      <c r="G81" s="13">
        <v>60</v>
      </c>
      <c r="H81" s="13">
        <v>27</v>
      </c>
      <c r="I81" s="13">
        <v>2.5</v>
      </c>
      <c r="J81" s="13">
        <v>103.75</v>
      </c>
      <c r="K81" s="13">
        <v>167.99999999999997</v>
      </c>
    </row>
    <row r="82" spans="1:11" x14ac:dyDescent="0.25">
      <c r="A82" s="17" t="s">
        <v>91</v>
      </c>
      <c r="B82" s="1">
        <v>98.319929956453223</v>
      </c>
      <c r="C82" s="13">
        <v>141</v>
      </c>
      <c r="D82" s="14">
        <f t="shared" si="1"/>
        <v>42.680070043546777</v>
      </c>
      <c r="E82" s="14" t="s">
        <v>128</v>
      </c>
      <c r="F82" s="14" t="s">
        <v>162</v>
      </c>
      <c r="G82" s="13">
        <v>40</v>
      </c>
      <c r="H82" s="13">
        <v>23</v>
      </c>
      <c r="I82" s="13">
        <v>1</v>
      </c>
      <c r="J82" s="13">
        <v>25</v>
      </c>
      <c r="K82" s="13">
        <v>93.000000000000014</v>
      </c>
    </row>
    <row r="83" spans="1:11" x14ac:dyDescent="0.25">
      <c r="A83" s="17" t="s">
        <v>92</v>
      </c>
      <c r="B83" s="1">
        <v>208.06923120358005</v>
      </c>
      <c r="C83" s="13">
        <v>246.4</v>
      </c>
      <c r="D83" s="14">
        <f t="shared" si="1"/>
        <v>38.33076879641996</v>
      </c>
      <c r="E83" s="14" t="s">
        <v>137</v>
      </c>
      <c r="F83" s="14"/>
      <c r="G83" s="13">
        <v>30</v>
      </c>
      <c r="H83" s="13">
        <v>21</v>
      </c>
      <c r="I83" s="13">
        <v>1</v>
      </c>
      <c r="J83" s="13">
        <v>48.4</v>
      </c>
      <c r="K83" s="13">
        <v>177</v>
      </c>
    </row>
    <row r="84" spans="1:11" x14ac:dyDescent="0.25">
      <c r="A84" s="17" t="s">
        <v>93</v>
      </c>
      <c r="B84" s="1">
        <v>113.89942931614699</v>
      </c>
      <c r="C84" s="13">
        <v>165.89</v>
      </c>
      <c r="D84" s="14">
        <f t="shared" si="1"/>
        <v>51.990570683852994</v>
      </c>
      <c r="E84" s="14" t="s">
        <v>128</v>
      </c>
      <c r="F84" s="14" t="s">
        <v>163</v>
      </c>
      <c r="G84" s="13">
        <v>20</v>
      </c>
      <c r="H84" s="13">
        <v>17</v>
      </c>
      <c r="I84" s="13">
        <v>1.33</v>
      </c>
      <c r="J84" s="13">
        <v>43.89</v>
      </c>
      <c r="K84" s="13">
        <v>105</v>
      </c>
    </row>
    <row r="85" spans="1:11" x14ac:dyDescent="0.25">
      <c r="A85" s="17" t="s">
        <v>94</v>
      </c>
      <c r="B85" s="1">
        <v>395.10420547956113</v>
      </c>
      <c r="C85" s="13">
        <v>352</v>
      </c>
      <c r="D85" s="14">
        <f t="shared" si="1"/>
        <v>-43.104205479561131</v>
      </c>
      <c r="E85" s="15"/>
      <c r="F85" s="15"/>
      <c r="G85" s="13">
        <v>30</v>
      </c>
      <c r="H85" s="13">
        <v>21</v>
      </c>
      <c r="I85" s="13">
        <v>2</v>
      </c>
      <c r="J85" s="13">
        <v>66</v>
      </c>
      <c r="K85" s="13">
        <v>265</v>
      </c>
    </row>
    <row r="86" spans="1:11" x14ac:dyDescent="0.25">
      <c r="A86" s="17" t="s">
        <v>95</v>
      </c>
      <c r="B86" s="1">
        <v>273.95982531280271</v>
      </c>
      <c r="C86" s="13">
        <v>327</v>
      </c>
      <c r="D86" s="14">
        <f t="shared" si="1"/>
        <v>53.040174687197293</v>
      </c>
      <c r="E86" s="14" t="s">
        <v>135</v>
      </c>
      <c r="F86" s="14"/>
      <c r="G86" s="13">
        <v>30</v>
      </c>
      <c r="H86" s="13">
        <v>21</v>
      </c>
      <c r="I86" s="13">
        <v>1.5</v>
      </c>
      <c r="J86" s="13">
        <v>90</v>
      </c>
      <c r="K86" s="13">
        <v>216</v>
      </c>
    </row>
    <row r="87" spans="1:11" x14ac:dyDescent="0.25">
      <c r="A87" s="17" t="s">
        <v>96</v>
      </c>
      <c r="B87" s="1">
        <v>26.653190045470783</v>
      </c>
      <c r="C87" s="13">
        <v>54.6</v>
      </c>
      <c r="D87" s="14">
        <f t="shared" si="1"/>
        <v>27.946809954529218</v>
      </c>
      <c r="E87" s="14" t="s">
        <v>140</v>
      </c>
      <c r="F87" s="14"/>
      <c r="G87" s="13">
        <v>12</v>
      </c>
      <c r="H87" s="13">
        <v>11.6</v>
      </c>
      <c r="I87" s="13">
        <v>0</v>
      </c>
      <c r="J87" s="13">
        <v>0</v>
      </c>
      <c r="K87" s="13">
        <v>43</v>
      </c>
    </row>
    <row r="88" spans="1:11" x14ac:dyDescent="0.25">
      <c r="A88" s="17" t="s">
        <v>97</v>
      </c>
      <c r="B88" s="1">
        <v>127.81011499953956</v>
      </c>
      <c r="C88" s="13">
        <v>187.85</v>
      </c>
      <c r="D88" s="14">
        <f t="shared" si="1"/>
        <v>60.03988500046043</v>
      </c>
      <c r="E88" s="14" t="s">
        <v>128</v>
      </c>
      <c r="F88" s="14" t="s">
        <v>164</v>
      </c>
      <c r="G88" s="13">
        <v>30</v>
      </c>
      <c r="H88" s="13">
        <v>21</v>
      </c>
      <c r="I88" s="13">
        <v>1.5</v>
      </c>
      <c r="J88" s="13">
        <v>50.849999999999994</v>
      </c>
      <c r="K88" s="13">
        <v>116.00000000000001</v>
      </c>
    </row>
    <row r="89" spans="1:11" x14ac:dyDescent="0.25">
      <c r="A89" s="17" t="s">
        <v>98</v>
      </c>
      <c r="B89" s="1">
        <v>69.085356475709716</v>
      </c>
      <c r="C89" s="13">
        <v>109</v>
      </c>
      <c r="D89" s="14">
        <f t="shared" si="1"/>
        <v>39.914643524290284</v>
      </c>
      <c r="E89" s="14" t="s">
        <v>140</v>
      </c>
      <c r="F89" s="14"/>
      <c r="G89" s="13">
        <v>60</v>
      </c>
      <c r="H89" s="13">
        <v>27</v>
      </c>
      <c r="I89" s="13">
        <v>0</v>
      </c>
      <c r="J89" s="13">
        <v>0</v>
      </c>
      <c r="K89" s="13">
        <v>82</v>
      </c>
    </row>
    <row r="90" spans="1:11" x14ac:dyDescent="0.25">
      <c r="A90" s="17" t="s">
        <v>99</v>
      </c>
      <c r="B90" s="1">
        <v>292.06306704441175</v>
      </c>
      <c r="C90" s="13">
        <v>337.2</v>
      </c>
      <c r="D90" s="14">
        <f t="shared" si="1"/>
        <v>45.136932955588236</v>
      </c>
      <c r="E90" s="14" t="s">
        <v>135</v>
      </c>
      <c r="F90" s="14"/>
      <c r="G90" s="13">
        <v>30</v>
      </c>
      <c r="H90" s="13">
        <v>21</v>
      </c>
      <c r="I90" s="13">
        <v>1.5</v>
      </c>
      <c r="J90" s="13">
        <v>94.199999999999989</v>
      </c>
      <c r="K90" s="13">
        <v>222</v>
      </c>
    </row>
    <row r="91" spans="1:11" x14ac:dyDescent="0.25">
      <c r="A91" s="17" t="s">
        <v>100</v>
      </c>
      <c r="B91" s="1">
        <v>78.720206822077515</v>
      </c>
      <c r="C91" s="13">
        <v>160.80000000000001</v>
      </c>
      <c r="D91" s="14">
        <f t="shared" si="1"/>
        <v>82.079793177922497</v>
      </c>
      <c r="E91" s="19" t="s">
        <v>128</v>
      </c>
      <c r="F91" s="19"/>
      <c r="G91" s="13">
        <v>30</v>
      </c>
      <c r="H91" s="13">
        <v>21</v>
      </c>
      <c r="I91" s="13">
        <v>1</v>
      </c>
      <c r="J91" s="13">
        <v>28.8</v>
      </c>
      <c r="K91" s="13">
        <v>111</v>
      </c>
    </row>
    <row r="92" spans="1:11" x14ac:dyDescent="0.25">
      <c r="A92" s="17" t="s">
        <v>101</v>
      </c>
      <c r="B92" s="1">
        <v>166.73380550231531</v>
      </c>
      <c r="C92" s="13">
        <v>175.75</v>
      </c>
      <c r="D92" s="14">
        <f t="shared" si="1"/>
        <v>9.0161944976846939</v>
      </c>
      <c r="E92" s="14" t="s">
        <v>133</v>
      </c>
      <c r="F92" s="14"/>
      <c r="G92" s="13">
        <v>17.14</v>
      </c>
      <c r="H92" s="13">
        <v>15.3</v>
      </c>
      <c r="I92" s="13">
        <v>1.3</v>
      </c>
      <c r="J92" s="13">
        <v>47.45</v>
      </c>
      <c r="K92" s="13">
        <v>113</v>
      </c>
    </row>
    <row r="93" spans="1:11" x14ac:dyDescent="0.25">
      <c r="A93" s="17" t="s">
        <v>102</v>
      </c>
      <c r="B93" s="1">
        <v>160.4257846270456</v>
      </c>
      <c r="C93" s="13">
        <v>246.8</v>
      </c>
      <c r="D93" s="14">
        <f t="shared" si="1"/>
        <v>86.37421537295441</v>
      </c>
      <c r="E93" s="14" t="s">
        <v>137</v>
      </c>
      <c r="F93" s="14"/>
      <c r="G93" s="13">
        <v>30</v>
      </c>
      <c r="H93" s="13">
        <v>21</v>
      </c>
      <c r="I93" s="13">
        <v>2</v>
      </c>
      <c r="J93" s="13">
        <v>93.8</v>
      </c>
      <c r="K93" s="13">
        <v>132</v>
      </c>
    </row>
    <row r="94" spans="1:11" x14ac:dyDescent="0.25">
      <c r="A94" s="17" t="s">
        <v>103</v>
      </c>
      <c r="B94" s="1">
        <v>408.30652979898849</v>
      </c>
      <c r="C94" s="13">
        <v>432.8</v>
      </c>
      <c r="D94" s="14">
        <f t="shared" si="1"/>
        <v>24.493470201011519</v>
      </c>
      <c r="E94" s="14" t="s">
        <v>140</v>
      </c>
      <c r="F94" s="14"/>
      <c r="G94" s="13">
        <v>30</v>
      </c>
      <c r="H94" s="13">
        <v>21</v>
      </c>
      <c r="I94" s="13">
        <v>2</v>
      </c>
      <c r="J94" s="13">
        <v>144.80000000000001</v>
      </c>
      <c r="K94" s="13">
        <v>267</v>
      </c>
    </row>
    <row r="95" spans="1:11" x14ac:dyDescent="0.25">
      <c r="A95" s="17" t="s">
        <v>104</v>
      </c>
      <c r="B95" s="1">
        <v>62.542466347243419</v>
      </c>
      <c r="C95" s="13">
        <v>92.999999999999986</v>
      </c>
      <c r="D95" s="14">
        <f>C95-B95</f>
        <v>30.457533652756567</v>
      </c>
      <c r="E95" s="14" t="s">
        <v>140</v>
      </c>
      <c r="F95" s="14"/>
      <c r="G95" s="13">
        <v>30</v>
      </c>
      <c r="H95" s="13">
        <v>21</v>
      </c>
      <c r="I95" s="13">
        <v>0</v>
      </c>
      <c r="J95" s="13">
        <v>0</v>
      </c>
      <c r="K95" s="13">
        <v>71.999999999999986</v>
      </c>
    </row>
  </sheetData>
  <conditionalFormatting sqref="C50">
    <cfRule type="top10" dxfId="21" priority="1" bottom="1" rank="20"/>
  </conditionalFormatting>
  <pageMargins left="0.23622047244094491" right="0.23622047244094491" top="0.23622047244094491" bottom="0.23622047244094491" header="0.23622047244094491" footer="0.23622047244094491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5"/>
  <sheetViews>
    <sheetView workbookViewId="0">
      <pane ySplit="1" topLeftCell="A53" activePane="bottomLeft" state="frozen"/>
      <selection pane="bottomLeft" activeCell="E70" sqref="E70"/>
    </sheetView>
  </sheetViews>
  <sheetFormatPr defaultRowHeight="15" x14ac:dyDescent="0.25"/>
  <cols>
    <col min="1" max="1" width="29.28515625" bestFit="1" customWidth="1"/>
    <col min="2" max="2" width="9.140625" style="21"/>
    <col min="3" max="3" width="12" style="21" bestFit="1" customWidth="1"/>
    <col min="4" max="4" width="9.140625" style="21"/>
    <col min="5" max="5" width="28.42578125" bestFit="1" customWidth="1"/>
    <col min="6" max="6" width="41.7109375" customWidth="1"/>
    <col min="10" max="10" width="17.5703125" customWidth="1"/>
    <col min="11" max="11" width="13.5703125" customWidth="1"/>
  </cols>
  <sheetData>
    <row r="1" spans="1:11" s="22" customFormat="1" x14ac:dyDescent="0.25">
      <c r="A1" s="24" t="s">
        <v>129</v>
      </c>
      <c r="B1" s="25" t="s">
        <v>10</v>
      </c>
      <c r="C1" s="25" t="s">
        <v>6</v>
      </c>
      <c r="D1" s="25" t="s">
        <v>123</v>
      </c>
      <c r="E1" s="24" t="s">
        <v>142</v>
      </c>
      <c r="F1" s="24"/>
      <c r="G1" s="24" t="s">
        <v>125</v>
      </c>
      <c r="H1" s="24" t="s">
        <v>126</v>
      </c>
      <c r="I1" s="24" t="s">
        <v>121</v>
      </c>
      <c r="J1" s="24" t="s">
        <v>122</v>
      </c>
      <c r="K1" s="24" t="s">
        <v>118</v>
      </c>
    </row>
    <row r="2" spans="1:11" s="23" customFormat="1" x14ac:dyDescent="0.25">
      <c r="A2" s="26" t="s">
        <v>11</v>
      </c>
      <c r="B2" s="27">
        <f>Sheet1!AF2</f>
        <v>692.96507047920272</v>
      </c>
      <c r="C2" s="27">
        <f>Sheet1!AG2</f>
        <v>499</v>
      </c>
      <c r="D2" s="27">
        <f>C2-B2</f>
        <v>-193.96507047920272</v>
      </c>
      <c r="E2" s="26"/>
      <c r="F2" s="26"/>
      <c r="G2" s="26">
        <v>60</v>
      </c>
      <c r="H2" s="26">
        <v>27</v>
      </c>
      <c r="I2" s="26">
        <v>1</v>
      </c>
      <c r="J2" s="26">
        <v>90</v>
      </c>
      <c r="K2" s="26">
        <v>382</v>
      </c>
    </row>
    <row r="3" spans="1:11" s="23" customFormat="1" x14ac:dyDescent="0.25">
      <c r="A3" s="26" t="s">
        <v>12</v>
      </c>
      <c r="B3" s="27">
        <f>Sheet1!AF3</f>
        <v>272.25317881974138</v>
      </c>
      <c r="C3" s="27">
        <f>Sheet1!AG3</f>
        <v>363.9</v>
      </c>
      <c r="D3" s="27">
        <f t="shared" ref="D3:D66" si="0">C3-B3</f>
        <v>91.646821180258598</v>
      </c>
      <c r="E3" s="26" t="s">
        <v>127</v>
      </c>
      <c r="F3" s="26"/>
      <c r="G3" s="26">
        <v>30</v>
      </c>
      <c r="H3" s="26">
        <v>21</v>
      </c>
      <c r="I3" s="26">
        <v>2</v>
      </c>
      <c r="J3" s="26">
        <v>127.9</v>
      </c>
      <c r="K3" s="26">
        <v>215</v>
      </c>
    </row>
    <row r="4" spans="1:11" s="23" customFormat="1" x14ac:dyDescent="0.25">
      <c r="A4" s="26" t="s">
        <v>13</v>
      </c>
      <c r="B4" s="27">
        <f>Sheet1!AF4</f>
        <v>286.79614655818324</v>
      </c>
      <c r="C4" s="27">
        <f>Sheet1!AG4</f>
        <v>307.20499999999998</v>
      </c>
      <c r="D4" s="27">
        <f t="shared" si="0"/>
        <v>20.408853441816746</v>
      </c>
      <c r="E4" s="26" t="s">
        <v>140</v>
      </c>
      <c r="F4" s="26" t="s">
        <v>165</v>
      </c>
      <c r="G4" s="26">
        <v>24</v>
      </c>
      <c r="H4" s="26">
        <v>18.600000000000001</v>
      </c>
      <c r="I4" s="26">
        <v>1.4</v>
      </c>
      <c r="J4" s="26">
        <v>87.605000000000004</v>
      </c>
      <c r="K4" s="26">
        <v>201</v>
      </c>
    </row>
    <row r="5" spans="1:11" s="23" customFormat="1" x14ac:dyDescent="0.25">
      <c r="A5" s="26" t="s">
        <v>14</v>
      </c>
      <c r="B5" s="27">
        <f>Sheet1!AF5</f>
        <v>295.86766607178697</v>
      </c>
      <c r="C5" s="27">
        <f>Sheet1!AG5</f>
        <v>312.10093749999999</v>
      </c>
      <c r="D5" s="27">
        <f t="shared" si="0"/>
        <v>16.233271428213015</v>
      </c>
      <c r="E5" s="26" t="s">
        <v>140</v>
      </c>
      <c r="F5" s="26"/>
      <c r="G5" s="26">
        <v>30</v>
      </c>
      <c r="H5" s="26">
        <v>21</v>
      </c>
      <c r="I5" s="26">
        <v>1.5</v>
      </c>
      <c r="J5" s="26">
        <v>95.100937500000001</v>
      </c>
      <c r="K5" s="26">
        <v>196</v>
      </c>
    </row>
    <row r="6" spans="1:11" s="23" customFormat="1" x14ac:dyDescent="0.25">
      <c r="A6" s="26" t="s">
        <v>15</v>
      </c>
      <c r="B6" s="27">
        <f>Sheet1!AF6</f>
        <v>164.88907338925011</v>
      </c>
      <c r="C6" s="27">
        <f>Sheet1!AG6</f>
        <v>179.28749999999999</v>
      </c>
      <c r="D6" s="27">
        <f t="shared" si="0"/>
        <v>14.39842661074988</v>
      </c>
      <c r="E6" s="26" t="s">
        <v>139</v>
      </c>
      <c r="F6" s="26"/>
      <c r="G6" s="26">
        <v>40</v>
      </c>
      <c r="H6" s="26">
        <v>23</v>
      </c>
      <c r="I6" s="26">
        <v>1</v>
      </c>
      <c r="J6" s="26">
        <v>45.287500000000001</v>
      </c>
      <c r="K6" s="26">
        <v>111</v>
      </c>
    </row>
    <row r="7" spans="1:11" s="23" customFormat="1" x14ac:dyDescent="0.25">
      <c r="A7" s="26" t="s">
        <v>16</v>
      </c>
      <c r="B7" s="27">
        <f>Sheet1!AF7</f>
        <v>116.06863278540762</v>
      </c>
      <c r="C7" s="27">
        <f>Sheet1!AG7</f>
        <v>203.1</v>
      </c>
      <c r="D7" s="27">
        <f t="shared" si="0"/>
        <v>87.031367214592379</v>
      </c>
      <c r="E7" s="28" t="s">
        <v>138</v>
      </c>
      <c r="F7" s="26" t="s">
        <v>143</v>
      </c>
      <c r="G7" s="26">
        <v>60</v>
      </c>
      <c r="H7" s="26">
        <v>27</v>
      </c>
      <c r="I7" s="26">
        <v>1</v>
      </c>
      <c r="J7" s="26">
        <v>39.1</v>
      </c>
      <c r="K7" s="26">
        <v>137</v>
      </c>
    </row>
    <row r="8" spans="1:11" s="23" customFormat="1" x14ac:dyDescent="0.25">
      <c r="A8" s="26" t="s">
        <v>17</v>
      </c>
      <c r="B8" s="27">
        <f>Sheet1!AF8</f>
        <v>137.21482401328853</v>
      </c>
      <c r="C8" s="27">
        <f>Sheet1!AG8</f>
        <v>93.671625000000006</v>
      </c>
      <c r="D8" s="27">
        <f t="shared" si="0"/>
        <v>-43.543199013288529</v>
      </c>
      <c r="E8" s="26"/>
      <c r="F8" s="26"/>
      <c r="G8" s="26">
        <v>20</v>
      </c>
      <c r="H8" s="26">
        <v>17</v>
      </c>
      <c r="I8" s="26">
        <v>0.17</v>
      </c>
      <c r="J8" s="26">
        <v>5.6716249999999997</v>
      </c>
      <c r="K8" s="26">
        <v>71</v>
      </c>
    </row>
    <row r="9" spans="1:11" s="23" customFormat="1" x14ac:dyDescent="0.25">
      <c r="A9" s="26" t="s">
        <v>18</v>
      </c>
      <c r="B9" s="27">
        <f>Sheet1!AF9</f>
        <v>96.505024425317643</v>
      </c>
      <c r="C9" s="27">
        <f>Sheet1!AG9</f>
        <v>224.05</v>
      </c>
      <c r="D9" s="27">
        <f t="shared" si="0"/>
        <v>127.54497557468237</v>
      </c>
      <c r="E9" s="28" t="s">
        <v>128</v>
      </c>
      <c r="F9" s="26" t="s">
        <v>146</v>
      </c>
      <c r="G9" s="26">
        <v>30</v>
      </c>
      <c r="H9" s="26">
        <v>21</v>
      </c>
      <c r="I9" s="26">
        <v>2</v>
      </c>
      <c r="J9" s="26">
        <v>72.05</v>
      </c>
      <c r="K9" s="26">
        <v>131</v>
      </c>
    </row>
    <row r="10" spans="1:11" s="23" customFormat="1" x14ac:dyDescent="0.25">
      <c r="A10" s="26" t="s">
        <v>19</v>
      </c>
      <c r="B10" s="27">
        <f>Sheet1!AF10</f>
        <v>114.41409920023591</v>
      </c>
      <c r="C10" s="27">
        <f>Sheet1!AG10</f>
        <v>214.24375000000001</v>
      </c>
      <c r="D10" s="27">
        <f t="shared" si="0"/>
        <v>99.829650799764096</v>
      </c>
      <c r="E10" s="28" t="s">
        <v>128</v>
      </c>
      <c r="F10" s="26" t="s">
        <v>145</v>
      </c>
      <c r="G10" s="26">
        <v>30</v>
      </c>
      <c r="H10" s="26">
        <v>21</v>
      </c>
      <c r="I10" s="26">
        <v>1.5</v>
      </c>
      <c r="J10" s="26">
        <v>57.243750000000006</v>
      </c>
      <c r="K10" s="26">
        <v>136</v>
      </c>
    </row>
    <row r="11" spans="1:11" s="23" customFormat="1" x14ac:dyDescent="0.25">
      <c r="A11" s="26" t="s">
        <v>20</v>
      </c>
      <c r="B11" s="27">
        <f>Sheet1!AF11</f>
        <v>84.867142820941012</v>
      </c>
      <c r="C11" s="27">
        <f>Sheet1!AG11</f>
        <v>135.84375</v>
      </c>
      <c r="D11" s="27">
        <f t="shared" si="0"/>
        <v>50.976607179058988</v>
      </c>
      <c r="E11" s="26"/>
      <c r="F11" s="26"/>
      <c r="G11" s="26">
        <v>30</v>
      </c>
      <c r="H11" s="26">
        <v>21</v>
      </c>
      <c r="I11" s="26">
        <v>1</v>
      </c>
      <c r="J11" s="26">
        <v>31.84375</v>
      </c>
      <c r="K11" s="26">
        <v>83</v>
      </c>
    </row>
    <row r="12" spans="1:11" s="23" customFormat="1" x14ac:dyDescent="0.25">
      <c r="A12" s="26" t="s">
        <v>21</v>
      </c>
      <c r="B12" s="27">
        <f>Sheet1!AF12</f>
        <v>415.78938719582692</v>
      </c>
      <c r="C12" s="27">
        <f>Sheet1!AG12</f>
        <v>420.1</v>
      </c>
      <c r="D12" s="27">
        <f t="shared" si="0"/>
        <v>4.310612804173104</v>
      </c>
      <c r="E12" s="26"/>
      <c r="F12" s="26"/>
      <c r="G12" s="26">
        <v>24</v>
      </c>
      <c r="H12" s="26">
        <v>18.600000000000001</v>
      </c>
      <c r="I12" s="26">
        <v>1.6</v>
      </c>
      <c r="J12" s="26">
        <v>119.5</v>
      </c>
      <c r="K12" s="26">
        <v>282</v>
      </c>
    </row>
    <row r="13" spans="1:11" s="23" customFormat="1" x14ac:dyDescent="0.25">
      <c r="A13" s="26" t="s">
        <v>22</v>
      </c>
      <c r="B13" s="27">
        <f>Sheet1!AF13</f>
        <v>54.250636063573033</v>
      </c>
      <c r="C13" s="27">
        <f>Sheet1!AG13</f>
        <v>121.34375</v>
      </c>
      <c r="D13" s="27">
        <f t="shared" si="0"/>
        <v>67.09311393642696</v>
      </c>
      <c r="E13" s="28" t="s">
        <v>128</v>
      </c>
      <c r="F13" s="26" t="s">
        <v>144</v>
      </c>
      <c r="G13" s="26">
        <v>30</v>
      </c>
      <c r="H13" s="26">
        <v>21</v>
      </c>
      <c r="I13" s="26">
        <v>1</v>
      </c>
      <c r="J13" s="26">
        <v>24.34375</v>
      </c>
      <c r="K13" s="26">
        <v>76</v>
      </c>
    </row>
    <row r="14" spans="1:11" s="23" customFormat="1" x14ac:dyDescent="0.25">
      <c r="A14" s="26" t="s">
        <v>23</v>
      </c>
      <c r="B14" s="27">
        <f>Sheet1!AF14</f>
        <v>405.0938910252766</v>
      </c>
      <c r="C14" s="27">
        <f>Sheet1!AG14</f>
        <v>333.55</v>
      </c>
      <c r="D14" s="27">
        <f t="shared" si="0"/>
        <v>-71.543891025276594</v>
      </c>
      <c r="E14" s="26"/>
      <c r="F14" s="26"/>
      <c r="G14" s="26">
        <v>30</v>
      </c>
      <c r="H14" s="26">
        <v>21</v>
      </c>
      <c r="I14" s="26">
        <v>1</v>
      </c>
      <c r="J14" s="26">
        <v>74.55</v>
      </c>
      <c r="K14" s="26">
        <v>238</v>
      </c>
    </row>
    <row r="15" spans="1:11" s="23" customFormat="1" x14ac:dyDescent="0.25">
      <c r="A15" s="26" t="s">
        <v>24</v>
      </c>
      <c r="B15" s="27">
        <f>Sheet1!AF15</f>
        <v>304.70009026071932</v>
      </c>
      <c r="C15" s="27">
        <f>Sheet1!AG15</f>
        <v>206.86875000000001</v>
      </c>
      <c r="D15" s="27">
        <f t="shared" si="0"/>
        <v>-97.831340260719315</v>
      </c>
      <c r="E15" s="26"/>
      <c r="F15" s="26"/>
      <c r="G15" s="26">
        <v>30</v>
      </c>
      <c r="H15" s="26">
        <v>21</v>
      </c>
      <c r="I15" s="26">
        <v>0.5</v>
      </c>
      <c r="J15" s="26">
        <v>28.868749999999995</v>
      </c>
      <c r="K15" s="26">
        <v>157</v>
      </c>
    </row>
    <row r="16" spans="1:11" s="23" customFormat="1" x14ac:dyDescent="0.25">
      <c r="A16" s="26" t="s">
        <v>25</v>
      </c>
      <c r="B16" s="27">
        <f>Sheet1!AF16</f>
        <v>288.42216924078588</v>
      </c>
      <c r="C16" s="27">
        <f>Sheet1!AG16</f>
        <v>319.43100000000004</v>
      </c>
      <c r="D16" s="27">
        <f t="shared" si="0"/>
        <v>31.008830759214163</v>
      </c>
      <c r="E16" s="26" t="s">
        <v>130</v>
      </c>
      <c r="F16" s="26"/>
      <c r="G16" s="26">
        <v>20</v>
      </c>
      <c r="H16" s="26">
        <v>17</v>
      </c>
      <c r="I16" s="26">
        <v>2.33</v>
      </c>
      <c r="J16" s="26">
        <v>141.43100000000001</v>
      </c>
      <c r="K16" s="26">
        <v>161</v>
      </c>
    </row>
    <row r="17" spans="1:11" s="23" customFormat="1" x14ac:dyDescent="0.25">
      <c r="A17" s="26" t="s">
        <v>26</v>
      </c>
      <c r="B17" s="27">
        <f>Sheet1!AF17</f>
        <v>358.67583966499421</v>
      </c>
      <c r="C17" s="27">
        <f>Sheet1!AG17</f>
        <v>326.65625</v>
      </c>
      <c r="D17" s="27">
        <f t="shared" si="0"/>
        <v>-32.019589664994214</v>
      </c>
      <c r="E17" s="26"/>
      <c r="F17" s="26"/>
      <c r="G17" s="26">
        <v>30</v>
      </c>
      <c r="H17" s="26">
        <v>21</v>
      </c>
      <c r="I17" s="26">
        <v>1.5</v>
      </c>
      <c r="J17" s="26">
        <v>96.65625</v>
      </c>
      <c r="K17" s="26">
        <v>209</v>
      </c>
    </row>
    <row r="18" spans="1:11" s="23" customFormat="1" x14ac:dyDescent="0.25">
      <c r="A18" s="26" t="s">
        <v>27</v>
      </c>
      <c r="B18" s="27">
        <f>Sheet1!AF18</f>
        <v>295.48121108548708</v>
      </c>
      <c r="C18" s="27">
        <f>Sheet1!AG18</f>
        <v>274.86250000000001</v>
      </c>
      <c r="D18" s="27">
        <f t="shared" si="0"/>
        <v>-20.618711085487064</v>
      </c>
      <c r="E18" s="26"/>
      <c r="F18" s="26"/>
      <c r="G18" s="26">
        <v>30</v>
      </c>
      <c r="H18" s="26">
        <v>21</v>
      </c>
      <c r="I18" s="26">
        <v>1</v>
      </c>
      <c r="J18" s="26">
        <v>65.862499999999997</v>
      </c>
      <c r="K18" s="26">
        <v>188</v>
      </c>
    </row>
    <row r="19" spans="1:11" s="23" customFormat="1" x14ac:dyDescent="0.25">
      <c r="A19" s="26" t="s">
        <v>28</v>
      </c>
      <c r="B19" s="27">
        <f>Sheet1!AF19</f>
        <v>304.58011055767685</v>
      </c>
      <c r="C19" s="27">
        <f>Sheet1!AG19</f>
        <v>412.20187499999997</v>
      </c>
      <c r="D19" s="27">
        <f t="shared" si="0"/>
        <v>107.62176444232313</v>
      </c>
      <c r="E19" s="26" t="s">
        <v>131</v>
      </c>
      <c r="F19" s="26"/>
      <c r="G19" s="26">
        <v>20</v>
      </c>
      <c r="H19" s="26">
        <v>17</v>
      </c>
      <c r="I19" s="26">
        <v>3</v>
      </c>
      <c r="J19" s="26">
        <v>190.201875</v>
      </c>
      <c r="K19" s="26">
        <v>205</v>
      </c>
    </row>
    <row r="20" spans="1:11" s="23" customFormat="1" x14ac:dyDescent="0.25">
      <c r="A20" s="26" t="s">
        <v>29</v>
      </c>
      <c r="B20" s="27">
        <f>Sheet1!AF20</f>
        <v>189.71135536938857</v>
      </c>
      <c r="C20" s="27">
        <f>Sheet1!AG20</f>
        <v>168.52500000000003</v>
      </c>
      <c r="D20" s="27">
        <f t="shared" si="0"/>
        <v>-21.186355369388536</v>
      </c>
      <c r="E20" s="26"/>
      <c r="F20" s="26"/>
      <c r="G20" s="26">
        <v>30</v>
      </c>
      <c r="H20" s="26">
        <v>21</v>
      </c>
      <c r="I20" s="26">
        <v>0.5</v>
      </c>
      <c r="J20" s="26">
        <v>23.524999999999999</v>
      </c>
      <c r="K20" s="26">
        <v>124.00000000000003</v>
      </c>
    </row>
    <row r="21" spans="1:11" s="23" customFormat="1" x14ac:dyDescent="0.25">
      <c r="A21" s="26" t="s">
        <v>30</v>
      </c>
      <c r="B21" s="27">
        <f>Sheet1!AF21</f>
        <v>94.621513716110826</v>
      </c>
      <c r="C21" s="27">
        <f>Sheet1!AG21</f>
        <v>200.34062499999999</v>
      </c>
      <c r="D21" s="27">
        <f t="shared" si="0"/>
        <v>105.71911128388916</v>
      </c>
      <c r="E21" s="28" t="s">
        <v>128</v>
      </c>
      <c r="F21" s="26" t="s">
        <v>147</v>
      </c>
      <c r="G21" s="26">
        <v>30</v>
      </c>
      <c r="H21" s="26">
        <v>21</v>
      </c>
      <c r="I21" s="26">
        <v>1.5</v>
      </c>
      <c r="J21" s="26">
        <v>49.340624999999996</v>
      </c>
      <c r="K21" s="26">
        <v>130</v>
      </c>
    </row>
    <row r="22" spans="1:11" s="23" customFormat="1" x14ac:dyDescent="0.25">
      <c r="A22" s="26" t="s">
        <v>31</v>
      </c>
      <c r="B22" s="27">
        <f>Sheet1!AF22</f>
        <v>326.88723914616207</v>
      </c>
      <c r="C22" s="27">
        <f>Sheet1!AG22</f>
        <v>399.19749999999999</v>
      </c>
      <c r="D22" s="27">
        <f t="shared" si="0"/>
        <v>72.310260853837917</v>
      </c>
      <c r="E22" s="26" t="s">
        <v>127</v>
      </c>
      <c r="F22" s="26"/>
      <c r="G22" s="26">
        <v>24</v>
      </c>
      <c r="H22" s="26">
        <v>18.600000000000001</v>
      </c>
      <c r="I22" s="26">
        <v>2.2000000000000002</v>
      </c>
      <c r="J22" s="26">
        <v>152.5975</v>
      </c>
      <c r="K22" s="26">
        <v>228</v>
      </c>
    </row>
    <row r="23" spans="1:11" s="23" customFormat="1" x14ac:dyDescent="0.25">
      <c r="A23" s="26" t="s">
        <v>32</v>
      </c>
      <c r="B23" s="27">
        <f>Sheet1!AF23</f>
        <v>146.58953348169265</v>
      </c>
      <c r="C23" s="27">
        <f>Sheet1!AG23</f>
        <v>180.92818750000001</v>
      </c>
      <c r="D23" s="27">
        <f t="shared" si="0"/>
        <v>34.338654018307352</v>
      </c>
      <c r="E23" s="28" t="s">
        <v>128</v>
      </c>
      <c r="F23" s="26" t="s">
        <v>148</v>
      </c>
      <c r="G23" s="26">
        <v>20</v>
      </c>
      <c r="H23" s="26">
        <v>17</v>
      </c>
      <c r="I23" s="26">
        <v>1.33</v>
      </c>
      <c r="J23" s="26">
        <v>51.928187500000007</v>
      </c>
      <c r="K23" s="26">
        <v>112</v>
      </c>
    </row>
    <row r="24" spans="1:11" s="23" customFormat="1" x14ac:dyDescent="0.25">
      <c r="A24" s="26" t="s">
        <v>33</v>
      </c>
      <c r="B24" s="27">
        <f>Sheet1!AF24</f>
        <v>297.07389285945783</v>
      </c>
      <c r="C24" s="27">
        <f>Sheet1!AG24</f>
        <v>382.57499999999999</v>
      </c>
      <c r="D24" s="27">
        <f t="shared" si="0"/>
        <v>85.50110714054216</v>
      </c>
      <c r="E24" s="26" t="s">
        <v>132</v>
      </c>
      <c r="F24" s="26"/>
      <c r="G24" s="26">
        <v>30</v>
      </c>
      <c r="H24" s="26">
        <v>21</v>
      </c>
      <c r="I24" s="26">
        <v>2</v>
      </c>
      <c r="J24" s="26">
        <v>130.57499999999999</v>
      </c>
      <c r="K24" s="26">
        <v>231</v>
      </c>
    </row>
    <row r="25" spans="1:11" s="23" customFormat="1" x14ac:dyDescent="0.25">
      <c r="A25" s="26" t="s">
        <v>34</v>
      </c>
      <c r="B25" s="27">
        <f>Sheet1!AF25</f>
        <v>128.20982443173563</v>
      </c>
      <c r="C25" s="27">
        <f>Sheet1!AG25</f>
        <v>125.00000000000001</v>
      </c>
      <c r="D25" s="27">
        <f t="shared" si="0"/>
        <v>-3.2098244317356119</v>
      </c>
      <c r="E25" s="26"/>
      <c r="F25" s="26"/>
      <c r="G25" s="26">
        <v>30</v>
      </c>
      <c r="H25" s="26">
        <v>21</v>
      </c>
      <c r="I25" s="26">
        <v>0</v>
      </c>
      <c r="J25" s="26">
        <v>0</v>
      </c>
      <c r="K25" s="26">
        <v>104.00000000000001</v>
      </c>
    </row>
    <row r="26" spans="1:11" s="23" customFormat="1" x14ac:dyDescent="0.25">
      <c r="A26" s="26" t="s">
        <v>35</v>
      </c>
      <c r="B26" s="27">
        <f>Sheet1!AF26</f>
        <v>41.734574340842734</v>
      </c>
      <c r="C26" s="27">
        <f>Sheet1!AG26</f>
        <v>45.000000000000007</v>
      </c>
      <c r="D26" s="27">
        <f t="shared" si="0"/>
        <v>3.2654256591572732</v>
      </c>
      <c r="E26" s="26" t="s">
        <v>133</v>
      </c>
      <c r="F26" s="26"/>
      <c r="G26" s="26">
        <v>15</v>
      </c>
      <c r="H26" s="26">
        <v>14</v>
      </c>
      <c r="I26" s="26">
        <v>0</v>
      </c>
      <c r="J26" s="26">
        <v>0</v>
      </c>
      <c r="K26" s="26">
        <v>31.000000000000007</v>
      </c>
    </row>
    <row r="27" spans="1:11" s="23" customFormat="1" x14ac:dyDescent="0.25">
      <c r="A27" s="26" t="s">
        <v>36</v>
      </c>
      <c r="B27" s="27">
        <f>Sheet1!AF27</f>
        <v>113.99872536862989</v>
      </c>
      <c r="C27" s="27">
        <f>Sheet1!AG27</f>
        <v>188.49062499999999</v>
      </c>
      <c r="D27" s="27">
        <f t="shared" si="0"/>
        <v>74.491899631370103</v>
      </c>
      <c r="E27" s="28" t="s">
        <v>128</v>
      </c>
      <c r="F27" s="26" t="s">
        <v>149</v>
      </c>
      <c r="G27" s="26">
        <v>30</v>
      </c>
      <c r="H27" s="26">
        <v>21</v>
      </c>
      <c r="I27" s="26">
        <v>1.5</v>
      </c>
      <c r="J27" s="26">
        <v>52.490624999999994</v>
      </c>
      <c r="K27" s="26">
        <v>114.99999999999999</v>
      </c>
    </row>
    <row r="28" spans="1:11" s="23" customFormat="1" x14ac:dyDescent="0.25">
      <c r="A28" s="26" t="s">
        <v>37</v>
      </c>
      <c r="B28" s="27">
        <f>Sheet1!AF28</f>
        <v>550.47589492793281</v>
      </c>
      <c r="C28" s="27">
        <f>Sheet1!AG28</f>
        <v>454.7</v>
      </c>
      <c r="D28" s="27">
        <f t="shared" si="0"/>
        <v>-95.775894927932825</v>
      </c>
      <c r="E28" s="26"/>
      <c r="F28" s="26"/>
      <c r="G28" s="26">
        <v>40</v>
      </c>
      <c r="H28" s="26">
        <v>23</v>
      </c>
      <c r="I28" s="26">
        <v>1.33</v>
      </c>
      <c r="J28" s="26">
        <v>119.7</v>
      </c>
      <c r="K28" s="26">
        <v>312</v>
      </c>
    </row>
    <row r="29" spans="1:11" s="23" customFormat="1" x14ac:dyDescent="0.25">
      <c r="A29" s="26" t="s">
        <v>38</v>
      </c>
      <c r="B29" s="27">
        <f>Sheet1!AF29</f>
        <v>417.73170153856233</v>
      </c>
      <c r="C29" s="27">
        <f>Sheet1!AG29</f>
        <v>442.72649999999999</v>
      </c>
      <c r="D29" s="27">
        <f t="shared" si="0"/>
        <v>24.994798461437654</v>
      </c>
      <c r="E29" s="26" t="s">
        <v>140</v>
      </c>
      <c r="F29" s="26"/>
      <c r="G29" s="26">
        <v>40</v>
      </c>
      <c r="H29" s="26">
        <v>23</v>
      </c>
      <c r="I29" s="26">
        <v>1.66</v>
      </c>
      <c r="J29" s="26">
        <v>140.72650000000002</v>
      </c>
      <c r="K29" s="26">
        <v>279</v>
      </c>
    </row>
    <row r="30" spans="1:11" s="23" customFormat="1" x14ac:dyDescent="0.25">
      <c r="A30" s="26" t="s">
        <v>39</v>
      </c>
      <c r="B30" s="27">
        <f>Sheet1!AF30</f>
        <v>404.87724567360755</v>
      </c>
      <c r="C30" s="27">
        <f>Sheet1!AG30</f>
        <v>453.2</v>
      </c>
      <c r="D30" s="27">
        <f t="shared" si="0"/>
        <v>48.322754326392442</v>
      </c>
      <c r="E30" s="26" t="s">
        <v>130</v>
      </c>
      <c r="F30" s="26"/>
      <c r="G30" s="26">
        <v>30</v>
      </c>
      <c r="H30" s="26">
        <v>21</v>
      </c>
      <c r="I30" s="26">
        <v>2</v>
      </c>
      <c r="J30" s="26">
        <v>155.19999999999999</v>
      </c>
      <c r="K30" s="26">
        <v>277</v>
      </c>
    </row>
    <row r="31" spans="1:11" s="23" customFormat="1" x14ac:dyDescent="0.25">
      <c r="A31" s="26" t="s">
        <v>40</v>
      </c>
      <c r="B31" s="27">
        <f>Sheet1!AF31</f>
        <v>504.68180969718259</v>
      </c>
      <c r="C31" s="27">
        <f>Sheet1!AG31</f>
        <v>294.55624999999998</v>
      </c>
      <c r="D31" s="27">
        <f t="shared" si="0"/>
        <v>-210.12555969718261</v>
      </c>
      <c r="E31" s="26"/>
      <c r="F31" s="26"/>
      <c r="G31" s="26">
        <v>30</v>
      </c>
      <c r="H31" s="26">
        <v>21</v>
      </c>
      <c r="I31" s="26">
        <v>0.5</v>
      </c>
      <c r="J31" s="26">
        <v>38.556249999999999</v>
      </c>
      <c r="K31" s="26">
        <v>235</v>
      </c>
    </row>
    <row r="32" spans="1:11" s="23" customFormat="1" x14ac:dyDescent="0.25">
      <c r="A32" s="26" t="s">
        <v>41</v>
      </c>
      <c r="B32" s="27">
        <f>Sheet1!AF32</f>
        <v>502.45972081900288</v>
      </c>
      <c r="C32" s="27">
        <f>Sheet1!AG32</f>
        <v>375.4</v>
      </c>
      <c r="D32" s="27">
        <f t="shared" si="0"/>
        <v>-127.05972081900291</v>
      </c>
      <c r="E32" s="26"/>
      <c r="F32" s="26"/>
      <c r="G32" s="26">
        <v>60</v>
      </c>
      <c r="H32" s="26">
        <v>27</v>
      </c>
      <c r="I32" s="26">
        <v>1</v>
      </c>
      <c r="J32" s="26">
        <v>75.400000000000006</v>
      </c>
      <c r="K32" s="26">
        <v>273</v>
      </c>
    </row>
    <row r="33" spans="1:11" s="23" customFormat="1" x14ac:dyDescent="0.25">
      <c r="A33" s="26" t="s">
        <v>42</v>
      </c>
      <c r="B33" s="27">
        <f>Sheet1!AF33</f>
        <v>437.08548349138158</v>
      </c>
      <c r="C33" s="27">
        <f>Sheet1!AG33</f>
        <v>427.89575000000002</v>
      </c>
      <c r="D33" s="27">
        <f t="shared" si="0"/>
        <v>-9.1897334913815598</v>
      </c>
      <c r="E33" s="26"/>
      <c r="F33" s="26"/>
      <c r="G33" s="26">
        <v>40</v>
      </c>
      <c r="H33" s="26">
        <v>23</v>
      </c>
      <c r="I33" s="26">
        <v>1.66</v>
      </c>
      <c r="J33" s="26">
        <v>134.89574999999999</v>
      </c>
      <c r="K33" s="26">
        <v>270</v>
      </c>
    </row>
    <row r="34" spans="1:11" s="23" customFormat="1" x14ac:dyDescent="0.25">
      <c r="A34" s="26" t="s">
        <v>43</v>
      </c>
      <c r="B34" s="27">
        <f>Sheet1!AF34</f>
        <v>307.56081969687267</v>
      </c>
      <c r="C34" s="27">
        <f>Sheet1!AG34</f>
        <v>279.17500000000001</v>
      </c>
      <c r="D34" s="27">
        <f t="shared" si="0"/>
        <v>-28.385819696872659</v>
      </c>
      <c r="E34" s="26"/>
      <c r="F34" s="26"/>
      <c r="G34" s="26">
        <v>30</v>
      </c>
      <c r="H34" s="26">
        <v>21</v>
      </c>
      <c r="I34" s="26">
        <v>1</v>
      </c>
      <c r="J34" s="26">
        <v>66.174999999999997</v>
      </c>
      <c r="K34" s="26">
        <v>192</v>
      </c>
    </row>
    <row r="35" spans="1:11" s="23" customFormat="1" x14ac:dyDescent="0.25">
      <c r="A35" s="26" t="s">
        <v>44</v>
      </c>
      <c r="B35" s="27">
        <f>Sheet1!AF35</f>
        <v>581.62276392194724</v>
      </c>
      <c r="C35" s="27">
        <f>Sheet1!AG35</f>
        <v>446.48</v>
      </c>
      <c r="D35" s="27">
        <f t="shared" si="0"/>
        <v>-135.14276392194722</v>
      </c>
      <c r="E35" s="26"/>
      <c r="F35" s="26"/>
      <c r="G35" s="26">
        <v>24</v>
      </c>
      <c r="H35" s="26">
        <v>18.600000000000001</v>
      </c>
      <c r="I35" s="26">
        <v>1.6</v>
      </c>
      <c r="J35" s="26">
        <v>126.88</v>
      </c>
      <c r="K35" s="26">
        <v>301</v>
      </c>
    </row>
    <row r="36" spans="1:11" s="23" customFormat="1" x14ac:dyDescent="0.25">
      <c r="A36" s="26" t="s">
        <v>45</v>
      </c>
      <c r="B36" s="27">
        <f>Sheet1!AF36</f>
        <v>193.77071134770921</v>
      </c>
      <c r="C36" s="27">
        <f>Sheet1!AG36</f>
        <v>240.58437499999999</v>
      </c>
      <c r="D36" s="27">
        <f t="shared" si="0"/>
        <v>46.813663652290785</v>
      </c>
      <c r="E36" s="26" t="s">
        <v>134</v>
      </c>
      <c r="F36" s="26"/>
      <c r="G36" s="26">
        <v>30</v>
      </c>
      <c r="H36" s="26">
        <v>21</v>
      </c>
      <c r="I36" s="26">
        <v>1.5</v>
      </c>
      <c r="J36" s="26">
        <v>73.584374999999994</v>
      </c>
      <c r="K36" s="26">
        <v>146</v>
      </c>
    </row>
    <row r="37" spans="1:11" s="23" customFormat="1" x14ac:dyDescent="0.25">
      <c r="A37" s="26" t="s">
        <v>46</v>
      </c>
      <c r="B37" s="27">
        <f>Sheet1!AF37</f>
        <v>74.839972639447183</v>
      </c>
      <c r="C37" s="27">
        <f>Sheet1!AG37</f>
        <v>140</v>
      </c>
      <c r="D37" s="27">
        <f t="shared" si="0"/>
        <v>65.160027360552817</v>
      </c>
      <c r="E37" s="26" t="s">
        <v>133</v>
      </c>
      <c r="F37" s="26"/>
      <c r="G37" s="26">
        <v>60</v>
      </c>
      <c r="H37" s="26">
        <v>23</v>
      </c>
      <c r="I37" s="26">
        <v>0</v>
      </c>
      <c r="J37" s="26">
        <v>0</v>
      </c>
      <c r="K37" s="26">
        <v>117</v>
      </c>
    </row>
    <row r="38" spans="1:11" s="23" customFormat="1" x14ac:dyDescent="0.25">
      <c r="A38" s="26" t="s">
        <v>47</v>
      </c>
      <c r="B38" s="27">
        <f>Sheet1!AF38</f>
        <v>49.8475594319547</v>
      </c>
      <c r="C38" s="27">
        <f>Sheet1!AG38</f>
        <v>137.32499999999999</v>
      </c>
      <c r="D38" s="27">
        <f t="shared" si="0"/>
        <v>87.477440568045296</v>
      </c>
      <c r="E38" s="28" t="s">
        <v>128</v>
      </c>
      <c r="F38" s="26" t="s">
        <v>150</v>
      </c>
      <c r="G38" s="26">
        <v>30</v>
      </c>
      <c r="H38" s="26">
        <v>21</v>
      </c>
      <c r="I38" s="26">
        <v>1</v>
      </c>
      <c r="J38" s="26">
        <v>24.324999999999999</v>
      </c>
      <c r="K38" s="26">
        <v>92</v>
      </c>
    </row>
    <row r="39" spans="1:11" s="23" customFormat="1" x14ac:dyDescent="0.25">
      <c r="A39" s="26" t="s">
        <v>48</v>
      </c>
      <c r="B39" s="27">
        <f>Sheet1!AF39</f>
        <v>266.4820086146193</v>
      </c>
      <c r="C39" s="27">
        <f>Sheet1!AG39</f>
        <v>419.29999999999995</v>
      </c>
      <c r="D39" s="27">
        <f t="shared" si="0"/>
        <v>152.81799138538065</v>
      </c>
      <c r="E39" s="26" t="s">
        <v>127</v>
      </c>
      <c r="F39" s="26"/>
      <c r="G39" s="26">
        <v>30</v>
      </c>
      <c r="H39" s="26">
        <v>21</v>
      </c>
      <c r="I39" s="26">
        <v>3</v>
      </c>
      <c r="J39" s="26">
        <v>192.29999999999998</v>
      </c>
      <c r="K39" s="26">
        <v>206</v>
      </c>
    </row>
    <row r="40" spans="1:11" s="23" customFormat="1" x14ac:dyDescent="0.25">
      <c r="A40" s="26" t="s">
        <v>49</v>
      </c>
      <c r="B40" s="27">
        <f>Sheet1!AF40</f>
        <v>62.495578328429545</v>
      </c>
      <c r="C40" s="27">
        <f>Sheet1!AG40</f>
        <v>158.98750000000001</v>
      </c>
      <c r="D40" s="27">
        <f t="shared" si="0"/>
        <v>96.491921671570466</v>
      </c>
      <c r="E40" s="28" t="s">
        <v>128</v>
      </c>
      <c r="F40" s="26" t="s">
        <v>151</v>
      </c>
      <c r="G40" s="26">
        <v>30</v>
      </c>
      <c r="H40" s="26">
        <v>21</v>
      </c>
      <c r="I40" s="26">
        <v>1</v>
      </c>
      <c r="J40" s="26">
        <v>26.987500000000001</v>
      </c>
      <c r="K40" s="26">
        <v>111</v>
      </c>
    </row>
    <row r="41" spans="1:11" s="23" customFormat="1" x14ac:dyDescent="0.25">
      <c r="A41" s="26" t="s">
        <v>50</v>
      </c>
      <c r="B41" s="27">
        <f>Sheet1!AF41</f>
        <v>159.36308901071649</v>
      </c>
      <c r="C41" s="27">
        <f>Sheet1!AG41</f>
        <v>317.015625</v>
      </c>
      <c r="D41" s="27">
        <f t="shared" si="0"/>
        <v>157.65253598928351</v>
      </c>
      <c r="E41" s="28" t="s">
        <v>128</v>
      </c>
      <c r="F41" s="26" t="s">
        <v>166</v>
      </c>
      <c r="G41" s="26">
        <v>60</v>
      </c>
      <c r="H41" s="26">
        <v>23</v>
      </c>
      <c r="I41" s="26">
        <v>2.5</v>
      </c>
      <c r="J41" s="26">
        <v>111.015625</v>
      </c>
      <c r="K41" s="26">
        <v>183</v>
      </c>
    </row>
    <row r="42" spans="1:11" s="23" customFormat="1" x14ac:dyDescent="0.25">
      <c r="A42" s="26" t="s">
        <v>51</v>
      </c>
      <c r="B42" s="27">
        <f>Sheet1!AF42</f>
        <v>407.88573471076961</v>
      </c>
      <c r="C42" s="27">
        <f>Sheet1!AG42</f>
        <v>453.5</v>
      </c>
      <c r="D42" s="27">
        <f t="shared" si="0"/>
        <v>45.614265289230389</v>
      </c>
      <c r="E42" s="26" t="s">
        <v>130</v>
      </c>
      <c r="F42" s="26"/>
      <c r="G42" s="26">
        <v>30</v>
      </c>
      <c r="H42" s="26">
        <v>21</v>
      </c>
      <c r="I42" s="26">
        <v>2</v>
      </c>
      <c r="J42" s="26">
        <v>160.5</v>
      </c>
      <c r="K42" s="26">
        <v>272</v>
      </c>
    </row>
    <row r="43" spans="1:11" s="23" customFormat="1" x14ac:dyDescent="0.25">
      <c r="A43" s="26" t="s">
        <v>52</v>
      </c>
      <c r="B43" s="27">
        <f>Sheet1!AF43</f>
        <v>238.92671887785335</v>
      </c>
      <c r="C43" s="27">
        <f>Sheet1!AG43</f>
        <v>317.734375</v>
      </c>
      <c r="D43" s="27">
        <f t="shared" si="0"/>
        <v>78.807656122146653</v>
      </c>
      <c r="E43" s="26" t="s">
        <v>135</v>
      </c>
      <c r="F43" s="26"/>
      <c r="G43" s="26">
        <v>30</v>
      </c>
      <c r="H43" s="26">
        <v>21</v>
      </c>
      <c r="I43" s="26">
        <v>1.75</v>
      </c>
      <c r="J43" s="26">
        <v>100.734375</v>
      </c>
      <c r="K43" s="26">
        <v>196</v>
      </c>
    </row>
    <row r="44" spans="1:11" s="23" customFormat="1" x14ac:dyDescent="0.25">
      <c r="A44" s="26" t="s">
        <v>53</v>
      </c>
      <c r="B44" s="27">
        <f>Sheet1!AF44</f>
        <v>37.918003281508433</v>
      </c>
      <c r="C44" s="27">
        <f>Sheet1!AG44</f>
        <v>103.93837499999999</v>
      </c>
      <c r="D44" s="27">
        <f t="shared" si="0"/>
        <v>66.02037171849156</v>
      </c>
      <c r="E44" s="28" t="s">
        <v>128</v>
      </c>
      <c r="F44" s="26" t="s">
        <v>153</v>
      </c>
      <c r="G44" s="26">
        <v>20</v>
      </c>
      <c r="H44" s="26">
        <v>17</v>
      </c>
      <c r="I44" s="26">
        <v>0.66</v>
      </c>
      <c r="J44" s="26">
        <v>13.938374999999999</v>
      </c>
      <c r="K44" s="26">
        <v>73</v>
      </c>
    </row>
    <row r="45" spans="1:11" s="23" customFormat="1" x14ac:dyDescent="0.25">
      <c r="A45" s="26" t="s">
        <v>54</v>
      </c>
      <c r="B45" s="27">
        <f>Sheet1!AF45</f>
        <v>257.83532163930943</v>
      </c>
      <c r="C45" s="27">
        <f>Sheet1!AG45</f>
        <v>345.07499999999999</v>
      </c>
      <c r="D45" s="27">
        <f t="shared" si="0"/>
        <v>87.239678360690561</v>
      </c>
      <c r="E45" s="26" t="s">
        <v>127</v>
      </c>
      <c r="F45" s="26"/>
      <c r="G45" s="26">
        <v>40</v>
      </c>
      <c r="H45" s="26">
        <v>23</v>
      </c>
      <c r="I45" s="26">
        <v>2</v>
      </c>
      <c r="J45" s="26">
        <v>117.075</v>
      </c>
      <c r="K45" s="26">
        <v>205</v>
      </c>
    </row>
    <row r="46" spans="1:11" s="23" customFormat="1" x14ac:dyDescent="0.25">
      <c r="A46" s="26" t="s">
        <v>55</v>
      </c>
      <c r="B46" s="27">
        <f>Sheet1!AF46</f>
        <v>78.791813654038151</v>
      </c>
      <c r="C46" s="27">
        <f>Sheet1!AG46</f>
        <v>127.44499999999999</v>
      </c>
      <c r="D46" s="27">
        <f t="shared" si="0"/>
        <v>48.653186345961842</v>
      </c>
      <c r="E46" s="28" t="s">
        <v>128</v>
      </c>
      <c r="F46" s="26" t="s">
        <v>152</v>
      </c>
      <c r="G46" s="26">
        <v>24</v>
      </c>
      <c r="H46" s="26">
        <v>18.600000000000001</v>
      </c>
      <c r="I46" s="26">
        <v>0.6</v>
      </c>
      <c r="J46" s="26">
        <v>16.844999999999999</v>
      </c>
      <c r="K46" s="26">
        <v>92</v>
      </c>
    </row>
    <row r="47" spans="1:11" s="23" customFormat="1" x14ac:dyDescent="0.25">
      <c r="A47" s="26" t="s">
        <v>56</v>
      </c>
      <c r="B47" s="27">
        <f>Sheet1!AF47</f>
        <v>46.739537636839906</v>
      </c>
      <c r="C47" s="27">
        <f>Sheet1!AG47</f>
        <v>52.6</v>
      </c>
      <c r="D47" s="27">
        <f t="shared" si="0"/>
        <v>5.8604623631600958</v>
      </c>
      <c r="E47" s="26" t="s">
        <v>133</v>
      </c>
      <c r="F47" s="26"/>
      <c r="G47" s="26">
        <v>12</v>
      </c>
      <c r="H47" s="26">
        <v>11.6</v>
      </c>
      <c r="I47" s="26">
        <v>0</v>
      </c>
      <c r="J47" s="26">
        <v>0</v>
      </c>
      <c r="K47" s="26">
        <v>41</v>
      </c>
    </row>
    <row r="48" spans="1:11" s="23" customFormat="1" x14ac:dyDescent="0.25">
      <c r="A48" s="26" t="s">
        <v>57</v>
      </c>
      <c r="B48" s="27">
        <f>Sheet1!AF48</f>
        <v>93.449297693459442</v>
      </c>
      <c r="C48" s="27">
        <f>Sheet1!AG48</f>
        <v>77</v>
      </c>
      <c r="D48" s="27">
        <f t="shared" si="0"/>
        <v>-16.449297693459442</v>
      </c>
      <c r="E48" s="26"/>
      <c r="F48" s="26"/>
      <c r="G48" s="26">
        <v>30</v>
      </c>
      <c r="H48" s="26">
        <v>21</v>
      </c>
      <c r="I48" s="26">
        <v>0</v>
      </c>
      <c r="J48" s="26">
        <v>0</v>
      </c>
      <c r="K48" s="26">
        <v>56</v>
      </c>
    </row>
    <row r="49" spans="1:11" s="23" customFormat="1" x14ac:dyDescent="0.25">
      <c r="A49" s="26" t="s">
        <v>58</v>
      </c>
      <c r="B49" s="27">
        <f>Sheet1!AF49</f>
        <v>51.095241530208654</v>
      </c>
      <c r="C49" s="27">
        <f>Sheet1!AG49</f>
        <v>109</v>
      </c>
      <c r="D49" s="27">
        <f t="shared" si="0"/>
        <v>57.904758469791346</v>
      </c>
      <c r="E49" s="26"/>
      <c r="F49" s="26"/>
      <c r="G49" s="26">
        <v>60</v>
      </c>
      <c r="H49" s="26">
        <v>27</v>
      </c>
      <c r="I49" s="26">
        <v>0</v>
      </c>
      <c r="J49" s="26">
        <v>0</v>
      </c>
      <c r="K49" s="26">
        <v>82</v>
      </c>
    </row>
    <row r="50" spans="1:11" s="23" customFormat="1" x14ac:dyDescent="0.25">
      <c r="A50" s="26" t="s">
        <v>59</v>
      </c>
      <c r="B50" s="27">
        <f>Sheet1!AF50</f>
        <v>136.13437569007615</v>
      </c>
      <c r="C50" s="27">
        <f>Sheet1!AG50</f>
        <v>173</v>
      </c>
      <c r="D50" s="27">
        <f t="shared" si="0"/>
        <v>36.865624309923845</v>
      </c>
      <c r="E50" s="26" t="s">
        <v>140</v>
      </c>
      <c r="F50" s="26" t="s">
        <v>154</v>
      </c>
      <c r="G50" s="26">
        <v>60</v>
      </c>
      <c r="H50" s="26">
        <v>27</v>
      </c>
      <c r="I50" s="26">
        <v>0</v>
      </c>
      <c r="J50" s="26">
        <v>38.368749999999999</v>
      </c>
      <c r="K50" s="26">
        <v>146</v>
      </c>
    </row>
    <row r="51" spans="1:11" s="23" customFormat="1" x14ac:dyDescent="0.25">
      <c r="A51" s="26" t="s">
        <v>60</v>
      </c>
      <c r="B51" s="27">
        <f>Sheet1!AF51</f>
        <v>397.03046017601929</v>
      </c>
      <c r="C51" s="27">
        <f>Sheet1!AG51</f>
        <v>203.481875</v>
      </c>
      <c r="D51" s="27">
        <f t="shared" si="0"/>
        <v>-193.54858517601929</v>
      </c>
      <c r="E51" s="26"/>
      <c r="F51" s="26"/>
      <c r="G51" s="26">
        <v>17.14</v>
      </c>
      <c r="H51" s="26">
        <v>15.3</v>
      </c>
      <c r="I51" s="26">
        <v>0.43</v>
      </c>
      <c r="J51" s="26">
        <v>25.181874999999998</v>
      </c>
      <c r="K51" s="26">
        <v>163</v>
      </c>
    </row>
    <row r="52" spans="1:11" s="23" customFormat="1" x14ac:dyDescent="0.25">
      <c r="A52" s="26" t="s">
        <v>61</v>
      </c>
      <c r="B52" s="27">
        <f>Sheet1!AF52</f>
        <v>207.93256197486781</v>
      </c>
      <c r="C52" s="27">
        <f>Sheet1!AG52</f>
        <v>279.66250000000002</v>
      </c>
      <c r="D52" s="27">
        <f t="shared" si="0"/>
        <v>71.729938025132213</v>
      </c>
      <c r="E52" s="26" t="s">
        <v>127</v>
      </c>
      <c r="F52" s="26"/>
      <c r="G52" s="26">
        <v>60</v>
      </c>
      <c r="H52" s="26">
        <v>27</v>
      </c>
      <c r="I52" s="26">
        <v>2</v>
      </c>
      <c r="J52" s="26">
        <v>103.66249999999999</v>
      </c>
      <c r="K52" s="26">
        <v>149</v>
      </c>
    </row>
    <row r="53" spans="1:11" s="23" customFormat="1" x14ac:dyDescent="0.25">
      <c r="A53" s="26" t="s">
        <v>62</v>
      </c>
      <c r="B53" s="27">
        <f>Sheet1!AF53</f>
        <v>329.87317708521726</v>
      </c>
      <c r="C53" s="27">
        <f>Sheet1!AG53</f>
        <v>365.82500000000005</v>
      </c>
      <c r="D53" s="27">
        <f t="shared" si="0"/>
        <v>35.951822914782781</v>
      </c>
      <c r="E53" s="26" t="s">
        <v>136</v>
      </c>
      <c r="F53" s="26"/>
      <c r="G53" s="26">
        <v>30</v>
      </c>
      <c r="H53" s="26">
        <v>21</v>
      </c>
      <c r="I53" s="26">
        <v>2</v>
      </c>
      <c r="J53" s="26">
        <v>136.82499999999999</v>
      </c>
      <c r="K53" s="26">
        <v>208.00000000000003</v>
      </c>
    </row>
    <row r="54" spans="1:11" s="23" customFormat="1" x14ac:dyDescent="0.25">
      <c r="A54" s="26" t="s">
        <v>63</v>
      </c>
      <c r="B54" s="27">
        <f>Sheet1!AF54</f>
        <v>65.117459948914089</v>
      </c>
      <c r="C54" s="27">
        <f>Sheet1!AG54</f>
        <v>71.599999999999994</v>
      </c>
      <c r="D54" s="27">
        <f t="shared" si="0"/>
        <v>6.4825400510859055</v>
      </c>
      <c r="E54" s="26" t="s">
        <v>133</v>
      </c>
      <c r="F54" s="26"/>
      <c r="G54" s="26">
        <v>24</v>
      </c>
      <c r="H54" s="26">
        <v>18.600000000000001</v>
      </c>
      <c r="I54" s="26">
        <v>0</v>
      </c>
      <c r="J54" s="26">
        <v>0</v>
      </c>
      <c r="K54" s="26">
        <v>53</v>
      </c>
    </row>
    <row r="55" spans="1:11" s="23" customFormat="1" x14ac:dyDescent="0.25">
      <c r="A55" s="26" t="s">
        <v>64</v>
      </c>
      <c r="B55" s="27">
        <f>Sheet1!AF55</f>
        <v>166.28303045250055</v>
      </c>
      <c r="C55" s="27">
        <f>Sheet1!AG55</f>
        <v>200.66381250000001</v>
      </c>
      <c r="D55" s="27">
        <f t="shared" si="0"/>
        <v>34.380782047499451</v>
      </c>
      <c r="E55" s="26" t="s">
        <v>135</v>
      </c>
      <c r="F55" s="26"/>
      <c r="G55" s="26">
        <v>40</v>
      </c>
      <c r="H55" s="26">
        <v>23</v>
      </c>
      <c r="I55" s="26">
        <v>1.33</v>
      </c>
      <c r="J55" s="26">
        <v>57.663812500000006</v>
      </c>
      <c r="K55" s="26">
        <v>120</v>
      </c>
    </row>
    <row r="56" spans="1:11" s="23" customFormat="1" x14ac:dyDescent="0.25">
      <c r="A56" s="26" t="s">
        <v>65</v>
      </c>
      <c r="B56" s="27">
        <f>Sheet1!AF56</f>
        <v>197.72250941125577</v>
      </c>
      <c r="C56" s="27">
        <f>Sheet1!AG56</f>
        <v>157</v>
      </c>
      <c r="D56" s="27">
        <f t="shared" si="0"/>
        <v>-40.722509411255771</v>
      </c>
      <c r="E56" s="26"/>
      <c r="F56" s="26"/>
      <c r="G56" s="26">
        <v>30</v>
      </c>
      <c r="H56" s="26">
        <v>21</v>
      </c>
      <c r="I56" s="26">
        <v>0</v>
      </c>
      <c r="J56" s="26">
        <v>0</v>
      </c>
      <c r="K56" s="26">
        <v>136</v>
      </c>
    </row>
    <row r="57" spans="1:11" s="23" customFormat="1" x14ac:dyDescent="0.25">
      <c r="A57" s="26" t="s">
        <v>66</v>
      </c>
      <c r="B57" s="27">
        <f>Sheet1!AF57</f>
        <v>296.55635792567131</v>
      </c>
      <c r="C57" s="27">
        <f>Sheet1!AG57</f>
        <v>307.09375</v>
      </c>
      <c r="D57" s="27">
        <f t="shared" si="0"/>
        <v>10.537392074328693</v>
      </c>
      <c r="E57" s="26" t="s">
        <v>135</v>
      </c>
      <c r="F57" s="26"/>
      <c r="G57" s="26">
        <v>30</v>
      </c>
      <c r="H57" s="26">
        <v>21</v>
      </c>
      <c r="I57" s="26">
        <v>1.5</v>
      </c>
      <c r="J57" s="26">
        <v>93.09375</v>
      </c>
      <c r="K57" s="26">
        <v>193</v>
      </c>
    </row>
    <row r="58" spans="1:11" s="23" customFormat="1" x14ac:dyDescent="0.25">
      <c r="A58" s="26" t="s">
        <v>67</v>
      </c>
      <c r="B58" s="27">
        <f>Sheet1!AF58</f>
        <v>192.05721633836092</v>
      </c>
      <c r="C58" s="27">
        <f>Sheet1!AG58</f>
        <v>225.375</v>
      </c>
      <c r="D58" s="27">
        <f t="shared" si="0"/>
        <v>33.317783661639083</v>
      </c>
      <c r="E58" s="26" t="s">
        <v>134</v>
      </c>
      <c r="F58" s="26"/>
      <c r="G58" s="26">
        <v>30</v>
      </c>
      <c r="H58" s="26">
        <v>21</v>
      </c>
      <c r="I58" s="26">
        <v>1.5</v>
      </c>
      <c r="J58" s="26">
        <v>72.375</v>
      </c>
      <c r="K58" s="26">
        <v>132</v>
      </c>
    </row>
    <row r="59" spans="1:11" s="23" customFormat="1" x14ac:dyDescent="0.25">
      <c r="A59" s="26" t="s">
        <v>68</v>
      </c>
      <c r="B59" s="27">
        <f>Sheet1!AF59</f>
        <v>297.10943520164091</v>
      </c>
      <c r="C59" s="27">
        <f>Sheet1!AG59</f>
        <v>276.07499999999999</v>
      </c>
      <c r="D59" s="27">
        <f t="shared" si="0"/>
        <v>-21.034435201640918</v>
      </c>
      <c r="E59" s="26"/>
      <c r="F59" s="26"/>
      <c r="G59" s="26">
        <v>30</v>
      </c>
      <c r="H59" s="26">
        <v>21</v>
      </c>
      <c r="I59" s="26">
        <v>1</v>
      </c>
      <c r="J59" s="26">
        <v>63.075000000000003</v>
      </c>
      <c r="K59" s="26">
        <v>192</v>
      </c>
    </row>
    <row r="60" spans="1:11" s="23" customFormat="1" x14ac:dyDescent="0.25">
      <c r="A60" s="26" t="s">
        <v>69</v>
      </c>
      <c r="B60" s="27">
        <f>Sheet1!AF60</f>
        <v>50.409661437230866</v>
      </c>
      <c r="C60" s="27">
        <f>Sheet1!AG60</f>
        <v>82.041249999999991</v>
      </c>
      <c r="D60" s="27">
        <f t="shared" si="0"/>
        <v>31.631588562769124</v>
      </c>
      <c r="E60" s="26" t="s">
        <v>140</v>
      </c>
      <c r="F60" s="26"/>
      <c r="G60" s="26">
        <v>24</v>
      </c>
      <c r="H60" s="26">
        <v>18.600000000000001</v>
      </c>
      <c r="I60" s="26">
        <v>0.2</v>
      </c>
      <c r="J60" s="26">
        <v>4.4412499999999993</v>
      </c>
      <c r="K60" s="26">
        <v>59</v>
      </c>
    </row>
    <row r="61" spans="1:11" s="23" customFormat="1" x14ac:dyDescent="0.25">
      <c r="A61" s="26" t="s">
        <v>70</v>
      </c>
      <c r="B61" s="27">
        <f>Sheet1!AF61</f>
        <v>128.69074029192817</v>
      </c>
      <c r="C61" s="27">
        <f>Sheet1!AG61</f>
        <v>180.40487499999998</v>
      </c>
      <c r="D61" s="27">
        <f t="shared" si="0"/>
        <v>51.714134708071811</v>
      </c>
      <c r="E61" s="28" t="s">
        <v>128</v>
      </c>
      <c r="F61" s="26" t="s">
        <v>155</v>
      </c>
      <c r="G61" s="26">
        <v>20</v>
      </c>
      <c r="H61" s="26">
        <v>17</v>
      </c>
      <c r="I61" s="26">
        <v>1.66</v>
      </c>
      <c r="J61" s="26">
        <v>57.404874999999983</v>
      </c>
      <c r="K61" s="26">
        <v>106</v>
      </c>
    </row>
    <row r="62" spans="1:11" s="23" customFormat="1" x14ac:dyDescent="0.25">
      <c r="A62" s="26" t="s">
        <v>71</v>
      </c>
      <c r="B62" s="27">
        <f>Sheet1!AF62</f>
        <v>247.9334199873729</v>
      </c>
      <c r="C62" s="27">
        <f>Sheet1!AG62</f>
        <v>169</v>
      </c>
      <c r="D62" s="27">
        <f t="shared" si="0"/>
        <v>-78.933419987372901</v>
      </c>
      <c r="E62" s="26"/>
      <c r="F62" s="26"/>
      <c r="G62" s="26">
        <v>60</v>
      </c>
      <c r="H62" s="26">
        <v>27</v>
      </c>
      <c r="I62" s="26">
        <v>0</v>
      </c>
      <c r="J62" s="26">
        <v>0</v>
      </c>
      <c r="K62" s="26">
        <v>142</v>
      </c>
    </row>
    <row r="63" spans="1:11" s="23" customFormat="1" x14ac:dyDescent="0.25">
      <c r="A63" s="26" t="s">
        <v>72</v>
      </c>
      <c r="B63" s="27">
        <f>Sheet1!AF63</f>
        <v>123.78857369351145</v>
      </c>
      <c r="C63" s="27">
        <f>Sheet1!AG63</f>
        <v>139.87812500000001</v>
      </c>
      <c r="D63" s="27">
        <f t="shared" si="0"/>
        <v>16.089551306488559</v>
      </c>
      <c r="E63" s="26" t="s">
        <v>137</v>
      </c>
      <c r="F63" s="26"/>
      <c r="G63" s="26">
        <v>30</v>
      </c>
      <c r="H63" s="26">
        <v>21</v>
      </c>
      <c r="I63" s="26">
        <v>0.75</v>
      </c>
      <c r="J63" s="26">
        <v>26.878124999999997</v>
      </c>
      <c r="K63" s="26">
        <v>92</v>
      </c>
    </row>
    <row r="64" spans="1:11" s="23" customFormat="1" x14ac:dyDescent="0.25">
      <c r="A64" s="26" t="s">
        <v>73</v>
      </c>
      <c r="B64" s="27">
        <f>Sheet1!AF64</f>
        <v>637.22462231104862</v>
      </c>
      <c r="C64" s="27">
        <f>Sheet1!AG64</f>
        <v>343</v>
      </c>
      <c r="D64" s="27">
        <f t="shared" si="0"/>
        <v>-294.22462231104862</v>
      </c>
      <c r="E64" s="26"/>
      <c r="F64" s="26"/>
      <c r="G64" s="26">
        <v>60</v>
      </c>
      <c r="H64" s="26">
        <v>27</v>
      </c>
      <c r="I64" s="26">
        <v>0</v>
      </c>
      <c r="J64" s="26">
        <v>0</v>
      </c>
      <c r="K64" s="26">
        <v>316</v>
      </c>
    </row>
    <row r="65" spans="1:11" s="23" customFormat="1" x14ac:dyDescent="0.25">
      <c r="A65" s="26" t="s">
        <v>74</v>
      </c>
      <c r="B65" s="27">
        <f>Sheet1!AF65</f>
        <v>441.35565689962755</v>
      </c>
      <c r="C65" s="27">
        <f>Sheet1!AG65</f>
        <v>454.578125</v>
      </c>
      <c r="D65" s="27">
        <f t="shared" si="0"/>
        <v>13.222468100372453</v>
      </c>
      <c r="E65" s="26" t="s">
        <v>140</v>
      </c>
      <c r="F65" s="26"/>
      <c r="G65" s="26">
        <v>30</v>
      </c>
      <c r="H65" s="26">
        <v>21</v>
      </c>
      <c r="I65" s="26">
        <v>1.75</v>
      </c>
      <c r="J65" s="26">
        <v>138.578125</v>
      </c>
      <c r="K65" s="26">
        <v>295</v>
      </c>
    </row>
    <row r="66" spans="1:11" s="23" customFormat="1" x14ac:dyDescent="0.25">
      <c r="A66" s="26" t="s">
        <v>75</v>
      </c>
      <c r="B66" s="27">
        <f>Sheet1!AF66</f>
        <v>405.11965476491656</v>
      </c>
      <c r="C66" s="27">
        <f>Sheet1!AG66</f>
        <v>443.15</v>
      </c>
      <c r="D66" s="27">
        <f t="shared" si="0"/>
        <v>38.030345235083416</v>
      </c>
      <c r="E66" s="26" t="s">
        <v>136</v>
      </c>
      <c r="F66" s="26"/>
      <c r="G66" s="26">
        <v>30</v>
      </c>
      <c r="H66" s="26">
        <v>21</v>
      </c>
      <c r="I66" s="26">
        <v>2</v>
      </c>
      <c r="J66" s="26">
        <v>147.15</v>
      </c>
      <c r="K66" s="26">
        <v>275</v>
      </c>
    </row>
    <row r="67" spans="1:11" s="23" customFormat="1" x14ac:dyDescent="0.25">
      <c r="A67" s="26" t="s">
        <v>76</v>
      </c>
      <c r="B67" s="27">
        <f>Sheet1!AF67</f>
        <v>90.772528184393551</v>
      </c>
      <c r="C67" s="27">
        <f>Sheet1!AG67</f>
        <v>162.875</v>
      </c>
      <c r="D67" s="27">
        <f t="shared" ref="D67:D95" si="1">C67-B67</f>
        <v>72.102471815606449</v>
      </c>
      <c r="E67" s="28" t="s">
        <v>128</v>
      </c>
      <c r="F67" s="26" t="s">
        <v>156</v>
      </c>
      <c r="G67" s="26">
        <v>30</v>
      </c>
      <c r="H67" s="26">
        <v>21</v>
      </c>
      <c r="I67" s="26">
        <v>1</v>
      </c>
      <c r="J67" s="26">
        <v>32.875</v>
      </c>
      <c r="K67" s="26">
        <v>108.99999999999999</v>
      </c>
    </row>
    <row r="68" spans="1:11" s="23" customFormat="1" x14ac:dyDescent="0.25">
      <c r="A68" s="26" t="s">
        <v>77</v>
      </c>
      <c r="B68" s="27">
        <f>Sheet1!AF68</f>
        <v>292.17857066041398</v>
      </c>
      <c r="C68" s="27">
        <f>Sheet1!AG68</f>
        <v>251.45000000000005</v>
      </c>
      <c r="D68" s="27">
        <f t="shared" si="1"/>
        <v>-40.728570660413936</v>
      </c>
      <c r="E68" s="26"/>
      <c r="F68" s="26"/>
      <c r="G68" s="26">
        <v>30</v>
      </c>
      <c r="H68" s="26">
        <v>21</v>
      </c>
      <c r="I68" s="26">
        <v>1</v>
      </c>
      <c r="J68" s="26">
        <v>59.45</v>
      </c>
      <c r="K68" s="26">
        <v>171.00000000000003</v>
      </c>
    </row>
    <row r="69" spans="1:11" s="23" customFormat="1" x14ac:dyDescent="0.25">
      <c r="A69" s="26" t="s">
        <v>78</v>
      </c>
      <c r="B69" s="27">
        <f>Sheet1!AF69</f>
        <v>119.79916085391257</v>
      </c>
      <c r="C69" s="27">
        <f>Sheet1!AG69</f>
        <v>202.04687500000003</v>
      </c>
      <c r="D69" s="27">
        <f t="shared" si="1"/>
        <v>82.247714146087461</v>
      </c>
      <c r="E69" s="28" t="s">
        <v>128</v>
      </c>
      <c r="F69" s="26" t="s">
        <v>157</v>
      </c>
      <c r="G69" s="26">
        <v>30</v>
      </c>
      <c r="H69" s="26">
        <v>21</v>
      </c>
      <c r="I69" s="26">
        <v>1.5</v>
      </c>
      <c r="J69" s="26">
        <v>57.046875</v>
      </c>
      <c r="K69" s="26">
        <v>124.00000000000003</v>
      </c>
    </row>
    <row r="70" spans="1:11" s="23" customFormat="1" x14ac:dyDescent="0.25">
      <c r="A70" s="26" t="s">
        <v>79</v>
      </c>
      <c r="B70" s="27">
        <f>Sheet1!AF70</f>
        <v>68.207538943937962</v>
      </c>
      <c r="C70" s="27">
        <f>Sheet1!AG70</f>
        <v>176.10649999999998</v>
      </c>
      <c r="D70" s="27">
        <f t="shared" si="1"/>
        <v>107.89896105606202</v>
      </c>
      <c r="E70" s="28" t="s">
        <v>128</v>
      </c>
      <c r="F70" s="26" t="s">
        <v>158</v>
      </c>
      <c r="G70" s="26">
        <v>20</v>
      </c>
      <c r="H70" s="26">
        <v>17</v>
      </c>
      <c r="I70" s="26">
        <v>1.66</v>
      </c>
      <c r="J70" s="26">
        <v>46.106499999999997</v>
      </c>
      <c r="K70" s="26">
        <v>113</v>
      </c>
    </row>
    <row r="71" spans="1:11" s="23" customFormat="1" x14ac:dyDescent="0.25">
      <c r="A71" s="26" t="s">
        <v>80</v>
      </c>
      <c r="B71" s="27">
        <f>Sheet1!AF71</f>
        <v>5.1934042121224646</v>
      </c>
      <c r="C71" s="27">
        <f>Sheet1!AG71</f>
        <v>29</v>
      </c>
      <c r="D71" s="27">
        <f t="shared" si="1"/>
        <v>23.806595787877534</v>
      </c>
      <c r="E71" s="26" t="s">
        <v>140</v>
      </c>
      <c r="F71" s="26"/>
      <c r="G71" s="26">
        <v>20</v>
      </c>
      <c r="H71" s="26">
        <v>17</v>
      </c>
      <c r="I71" s="26">
        <v>0</v>
      </c>
      <c r="J71" s="26">
        <v>0</v>
      </c>
      <c r="K71" s="26">
        <v>12</v>
      </c>
    </row>
    <row r="72" spans="1:11" s="23" customFormat="1" x14ac:dyDescent="0.25">
      <c r="A72" s="26" t="s">
        <v>81</v>
      </c>
      <c r="B72" s="27">
        <f>Sheet1!AF72</f>
        <v>291.72833942531514</v>
      </c>
      <c r="C72" s="27">
        <f>Sheet1!AG72</f>
        <v>337.5</v>
      </c>
      <c r="D72" s="27">
        <f t="shared" si="1"/>
        <v>45.771660574684859</v>
      </c>
      <c r="E72" s="26" t="s">
        <v>140</v>
      </c>
      <c r="F72" s="26"/>
      <c r="G72" s="26">
        <v>30</v>
      </c>
      <c r="H72" s="26">
        <v>21</v>
      </c>
      <c r="I72" s="26">
        <v>2</v>
      </c>
      <c r="J72" s="26">
        <v>125.5</v>
      </c>
      <c r="K72" s="26">
        <v>191</v>
      </c>
    </row>
    <row r="73" spans="1:11" s="23" customFormat="1" x14ac:dyDescent="0.25">
      <c r="A73" s="26" t="s">
        <v>82</v>
      </c>
      <c r="B73" s="27">
        <f>Sheet1!AF73</f>
        <v>116.89576988351038</v>
      </c>
      <c r="C73" s="27">
        <f>Sheet1!AG73</f>
        <v>170.0155</v>
      </c>
      <c r="D73" s="27">
        <f t="shared" si="1"/>
        <v>53.11973011648962</v>
      </c>
      <c r="E73" s="26" t="s">
        <v>137</v>
      </c>
      <c r="F73" s="26"/>
      <c r="G73" s="26">
        <v>20</v>
      </c>
      <c r="H73" s="26">
        <v>17</v>
      </c>
      <c r="I73" s="26">
        <v>1.33</v>
      </c>
      <c r="J73" s="26">
        <v>47.015500000000003</v>
      </c>
      <c r="K73" s="26">
        <v>106</v>
      </c>
    </row>
    <row r="74" spans="1:11" s="23" customFormat="1" x14ac:dyDescent="0.25">
      <c r="A74" s="26" t="s">
        <v>83</v>
      </c>
      <c r="B74" s="27">
        <f>Sheet1!AF74</f>
        <v>375.61158544666341</v>
      </c>
      <c r="C74" s="27">
        <f>Sheet1!AG74</f>
        <v>354.05999999999995</v>
      </c>
      <c r="D74" s="27">
        <f t="shared" si="1"/>
        <v>-21.551585446663466</v>
      </c>
      <c r="E74" s="26"/>
      <c r="F74" s="26"/>
      <c r="G74" s="26">
        <v>24</v>
      </c>
      <c r="H74" s="26">
        <v>18.600000000000001</v>
      </c>
      <c r="I74" s="26">
        <v>1.4</v>
      </c>
      <c r="J74" s="26">
        <v>96.45999999999998</v>
      </c>
      <c r="K74" s="26">
        <v>238.99999999999997</v>
      </c>
    </row>
    <row r="75" spans="1:11" s="23" customFormat="1" x14ac:dyDescent="0.25">
      <c r="A75" s="26" t="s">
        <v>84</v>
      </c>
      <c r="B75" s="27">
        <f>Sheet1!AF75</f>
        <v>331.0751932331159</v>
      </c>
      <c r="C75" s="27">
        <f>Sheet1!AG75</f>
        <v>419.625</v>
      </c>
      <c r="D75" s="27">
        <f t="shared" si="1"/>
        <v>88.549806766884103</v>
      </c>
      <c r="E75" s="26" t="s">
        <v>141</v>
      </c>
      <c r="F75" s="26"/>
      <c r="G75" s="26">
        <v>30</v>
      </c>
      <c r="H75" s="26">
        <v>21</v>
      </c>
      <c r="I75" s="26">
        <v>2.5</v>
      </c>
      <c r="J75" s="26">
        <v>165.625</v>
      </c>
      <c r="K75" s="26">
        <v>233</v>
      </c>
    </row>
    <row r="76" spans="1:11" s="23" customFormat="1" x14ac:dyDescent="0.25">
      <c r="A76" s="26" t="s">
        <v>85</v>
      </c>
      <c r="B76" s="27">
        <f>Sheet1!AF76</f>
        <v>114.33927447990689</v>
      </c>
      <c r="C76" s="27">
        <f>Sheet1!AG76</f>
        <v>207.62500000000003</v>
      </c>
      <c r="D76" s="27">
        <f t="shared" si="1"/>
        <v>93.285725520093138</v>
      </c>
      <c r="E76" s="28" t="s">
        <v>128</v>
      </c>
      <c r="F76" s="26" t="s">
        <v>159</v>
      </c>
      <c r="G76" s="26">
        <v>30</v>
      </c>
      <c r="H76" s="26">
        <v>21</v>
      </c>
      <c r="I76" s="26">
        <v>1</v>
      </c>
      <c r="J76" s="26">
        <v>39.625</v>
      </c>
      <c r="K76" s="26">
        <v>147.00000000000003</v>
      </c>
    </row>
    <row r="77" spans="1:11" s="23" customFormat="1" x14ac:dyDescent="0.25">
      <c r="A77" s="26" t="s">
        <v>86</v>
      </c>
      <c r="B77" s="27">
        <f>Sheet1!AF77</f>
        <v>218.78272706111537</v>
      </c>
      <c r="C77" s="27">
        <f>Sheet1!AG77</f>
        <v>248.48750000000001</v>
      </c>
      <c r="D77" s="27">
        <f t="shared" si="1"/>
        <v>29.704772938884645</v>
      </c>
      <c r="E77" s="26" t="s">
        <v>140</v>
      </c>
      <c r="F77" s="26"/>
      <c r="G77" s="26">
        <v>30</v>
      </c>
      <c r="H77" s="26">
        <v>21</v>
      </c>
      <c r="I77" s="26">
        <v>1.5</v>
      </c>
      <c r="J77" s="26">
        <v>81.487500000000011</v>
      </c>
      <c r="K77" s="26">
        <v>146</v>
      </c>
    </row>
    <row r="78" spans="1:11" s="23" customFormat="1" x14ac:dyDescent="0.25">
      <c r="A78" s="26" t="s">
        <v>87</v>
      </c>
      <c r="B78" s="27">
        <f>Sheet1!AF78</f>
        <v>134.4505060365679</v>
      </c>
      <c r="C78" s="27">
        <f>Sheet1!AG78</f>
        <v>242.86875000000001</v>
      </c>
      <c r="D78" s="27">
        <f t="shared" si="1"/>
        <v>108.4182439634321</v>
      </c>
      <c r="E78" s="28" t="s">
        <v>128</v>
      </c>
      <c r="F78" s="26" t="s">
        <v>160</v>
      </c>
      <c r="G78" s="26">
        <v>30</v>
      </c>
      <c r="H78" s="26">
        <v>21</v>
      </c>
      <c r="I78" s="26">
        <v>1.5</v>
      </c>
      <c r="J78" s="26">
        <v>71.868750000000006</v>
      </c>
      <c r="K78" s="26">
        <v>150</v>
      </c>
    </row>
    <row r="79" spans="1:11" s="23" customFormat="1" x14ac:dyDescent="0.25">
      <c r="A79" s="26" t="s">
        <v>88</v>
      </c>
      <c r="B79" s="27">
        <f>Sheet1!AF79</f>
        <v>215.30097894562579</v>
      </c>
      <c r="C79" s="27">
        <f>Sheet1!AG79</f>
        <v>241.0234375</v>
      </c>
      <c r="D79" s="27">
        <f t="shared" si="1"/>
        <v>25.722458554374214</v>
      </c>
      <c r="E79" s="26" t="s">
        <v>140</v>
      </c>
      <c r="F79" s="26"/>
      <c r="G79" s="26">
        <v>30</v>
      </c>
      <c r="H79" s="26">
        <v>21</v>
      </c>
      <c r="I79" s="26">
        <v>1.25</v>
      </c>
      <c r="J79" s="26">
        <v>68.0234375</v>
      </c>
      <c r="K79" s="26">
        <v>152</v>
      </c>
    </row>
    <row r="80" spans="1:11" s="23" customFormat="1" x14ac:dyDescent="0.25">
      <c r="A80" s="26" t="s">
        <v>89</v>
      </c>
      <c r="B80" s="27">
        <f>Sheet1!AF80</f>
        <v>44.157652529873722</v>
      </c>
      <c r="C80" s="27">
        <f>Sheet1!AG80</f>
        <v>65</v>
      </c>
      <c r="D80" s="27">
        <f t="shared" si="1"/>
        <v>20.842347470126278</v>
      </c>
      <c r="E80" s="26" t="s">
        <v>140</v>
      </c>
      <c r="F80" s="26"/>
      <c r="G80" s="26">
        <v>30</v>
      </c>
      <c r="H80" s="26">
        <v>21</v>
      </c>
      <c r="I80" s="26">
        <v>0</v>
      </c>
      <c r="J80" s="26">
        <v>0</v>
      </c>
      <c r="K80" s="26">
        <v>44</v>
      </c>
    </row>
    <row r="81" spans="1:11" s="23" customFormat="1" x14ac:dyDescent="0.25">
      <c r="A81" s="26" t="s">
        <v>90</v>
      </c>
      <c r="B81" s="27">
        <f>Sheet1!AF81</f>
        <v>147.01194193514138</v>
      </c>
      <c r="C81" s="27">
        <f>Sheet1!AG81</f>
        <v>298.890625</v>
      </c>
      <c r="D81" s="27">
        <f t="shared" si="1"/>
        <v>151.87868306485862</v>
      </c>
      <c r="E81" s="28" t="s">
        <v>128</v>
      </c>
      <c r="F81" s="26" t="s">
        <v>161</v>
      </c>
      <c r="G81" s="26">
        <v>60</v>
      </c>
      <c r="H81" s="26">
        <v>27</v>
      </c>
      <c r="I81" s="26">
        <v>2.5</v>
      </c>
      <c r="J81" s="26">
        <v>103.890625</v>
      </c>
      <c r="K81" s="26">
        <v>167.99999999999997</v>
      </c>
    </row>
    <row r="82" spans="1:11" s="23" customFormat="1" x14ac:dyDescent="0.25">
      <c r="A82" s="26" t="s">
        <v>91</v>
      </c>
      <c r="B82" s="27">
        <f>Sheet1!AF82</f>
        <v>90.81822610425391</v>
      </c>
      <c r="C82" s="27">
        <f>Sheet1!AG82</f>
        <v>146.70000000000002</v>
      </c>
      <c r="D82" s="27">
        <f t="shared" si="1"/>
        <v>55.881773895746107</v>
      </c>
      <c r="E82" s="28" t="s">
        <v>128</v>
      </c>
      <c r="F82" s="26" t="s">
        <v>162</v>
      </c>
      <c r="G82" s="26">
        <v>40</v>
      </c>
      <c r="H82" s="26">
        <v>23</v>
      </c>
      <c r="I82" s="26">
        <v>1</v>
      </c>
      <c r="J82" s="26">
        <v>30.7</v>
      </c>
      <c r="K82" s="26">
        <v>93.000000000000014</v>
      </c>
    </row>
    <row r="83" spans="1:11" s="23" customFormat="1" x14ac:dyDescent="0.25">
      <c r="A83" s="26" t="s">
        <v>92</v>
      </c>
      <c r="B83" s="27">
        <f>Sheet1!AF83</f>
        <v>214.03410839501115</v>
      </c>
      <c r="C83" s="27">
        <f>Sheet1!AG83</f>
        <v>251.3125</v>
      </c>
      <c r="D83" s="27">
        <f t="shared" si="1"/>
        <v>37.278391604988855</v>
      </c>
      <c r="E83" s="26" t="s">
        <v>137</v>
      </c>
      <c r="F83" s="26"/>
      <c r="G83" s="26">
        <v>30</v>
      </c>
      <c r="H83" s="26">
        <v>21</v>
      </c>
      <c r="I83" s="26">
        <v>1</v>
      </c>
      <c r="J83" s="26">
        <v>53.3125</v>
      </c>
      <c r="K83" s="26">
        <v>177</v>
      </c>
    </row>
    <row r="84" spans="1:11" s="23" customFormat="1" x14ac:dyDescent="0.25">
      <c r="A84" s="26" t="s">
        <v>93</v>
      </c>
      <c r="B84" s="27">
        <f>Sheet1!AF84</f>
        <v>119.52761068660564</v>
      </c>
      <c r="C84" s="27">
        <f>Sheet1!AG84</f>
        <v>169.4394375</v>
      </c>
      <c r="D84" s="27">
        <f t="shared" si="1"/>
        <v>49.911826813394356</v>
      </c>
      <c r="E84" s="28" t="s">
        <v>128</v>
      </c>
      <c r="F84" s="26" t="s">
        <v>163</v>
      </c>
      <c r="G84" s="26">
        <v>20</v>
      </c>
      <c r="H84" s="26">
        <v>17</v>
      </c>
      <c r="I84" s="26">
        <v>1.33</v>
      </c>
      <c r="J84" s="26">
        <v>47.439437500000004</v>
      </c>
      <c r="K84" s="26">
        <v>105</v>
      </c>
    </row>
    <row r="85" spans="1:11" s="23" customFormat="1" x14ac:dyDescent="0.25">
      <c r="A85" s="26" t="s">
        <v>94</v>
      </c>
      <c r="B85" s="27">
        <f>Sheet1!AF85</f>
        <v>413.91846794719078</v>
      </c>
      <c r="C85" s="27">
        <f>Sheet1!AG85</f>
        <v>429.5</v>
      </c>
      <c r="D85" s="27">
        <f t="shared" si="1"/>
        <v>15.581532052809223</v>
      </c>
      <c r="E85" s="26" t="s">
        <v>140</v>
      </c>
      <c r="F85" s="26"/>
      <c r="G85" s="26">
        <v>30</v>
      </c>
      <c r="H85" s="26">
        <v>21</v>
      </c>
      <c r="I85" s="26">
        <v>2</v>
      </c>
      <c r="J85" s="26">
        <v>143.5</v>
      </c>
      <c r="K85" s="26">
        <v>265</v>
      </c>
    </row>
    <row r="86" spans="1:11" s="23" customFormat="1" x14ac:dyDescent="0.25">
      <c r="A86" s="26" t="s">
        <v>95</v>
      </c>
      <c r="B86" s="27">
        <f>Sheet1!AF86</f>
        <v>271.3160925392927</v>
      </c>
      <c r="C86" s="27">
        <f>Sheet1!AG86</f>
        <v>332.10093749999999</v>
      </c>
      <c r="D86" s="27">
        <f t="shared" si="1"/>
        <v>60.784844960707289</v>
      </c>
      <c r="E86" s="26" t="s">
        <v>135</v>
      </c>
      <c r="F86" s="26"/>
      <c r="G86" s="26">
        <v>30</v>
      </c>
      <c r="H86" s="26">
        <v>21</v>
      </c>
      <c r="I86" s="26">
        <v>1.5</v>
      </c>
      <c r="J86" s="26">
        <v>95.100937500000001</v>
      </c>
      <c r="K86" s="26">
        <v>216</v>
      </c>
    </row>
    <row r="87" spans="1:11" s="23" customFormat="1" x14ac:dyDescent="0.25">
      <c r="A87" s="26" t="s">
        <v>96</v>
      </c>
      <c r="B87" s="27">
        <f>Sheet1!AF87</f>
        <v>27.378212577051485</v>
      </c>
      <c r="C87" s="27">
        <f>Sheet1!AG87</f>
        <v>54.6</v>
      </c>
      <c r="D87" s="27">
        <f t="shared" si="1"/>
        <v>27.221787422948516</v>
      </c>
      <c r="E87" s="26" t="s">
        <v>140</v>
      </c>
      <c r="F87" s="26"/>
      <c r="G87" s="26">
        <v>12</v>
      </c>
      <c r="H87" s="26">
        <v>11.6</v>
      </c>
      <c r="I87" s="26">
        <v>0</v>
      </c>
      <c r="J87" s="26">
        <v>0</v>
      </c>
      <c r="K87" s="26">
        <v>43</v>
      </c>
    </row>
    <row r="88" spans="1:11" s="23" customFormat="1" x14ac:dyDescent="0.25">
      <c r="A88" s="26" t="s">
        <v>97</v>
      </c>
      <c r="B88" s="27">
        <f>Sheet1!AF88</f>
        <v>123.99223843044277</v>
      </c>
      <c r="C88" s="27">
        <f>Sheet1!AG88</f>
        <v>192.078125</v>
      </c>
      <c r="D88" s="27">
        <f t="shared" si="1"/>
        <v>68.085886569557232</v>
      </c>
      <c r="E88" s="28" t="s">
        <v>128</v>
      </c>
      <c r="F88" s="26" t="s">
        <v>164</v>
      </c>
      <c r="G88" s="26">
        <v>30</v>
      </c>
      <c r="H88" s="26">
        <v>21</v>
      </c>
      <c r="I88" s="26">
        <v>1.5</v>
      </c>
      <c r="J88" s="26">
        <v>55.078125</v>
      </c>
      <c r="K88" s="26">
        <v>116.00000000000001</v>
      </c>
    </row>
    <row r="89" spans="1:11" s="23" customFormat="1" x14ac:dyDescent="0.25">
      <c r="A89" s="26" t="s">
        <v>98</v>
      </c>
      <c r="B89" s="27">
        <f>Sheet1!AF89</f>
        <v>66.079542658230494</v>
      </c>
      <c r="C89" s="27">
        <f>Sheet1!AG89</f>
        <v>109</v>
      </c>
      <c r="D89" s="27">
        <f t="shared" si="1"/>
        <v>42.920457341769506</v>
      </c>
      <c r="E89" s="26" t="s">
        <v>140</v>
      </c>
      <c r="F89" s="26"/>
      <c r="G89" s="26">
        <v>60</v>
      </c>
      <c r="H89" s="26">
        <v>27</v>
      </c>
      <c r="I89" s="26">
        <v>0</v>
      </c>
      <c r="J89" s="26">
        <v>0</v>
      </c>
      <c r="K89" s="26">
        <v>82</v>
      </c>
    </row>
    <row r="90" spans="1:11" s="23" customFormat="1" x14ac:dyDescent="0.25">
      <c r="A90" s="26" t="s">
        <v>99</v>
      </c>
      <c r="B90" s="27">
        <f>Sheet1!AF90</f>
        <v>283.39167043263831</v>
      </c>
      <c r="C90" s="27">
        <f>Sheet1!AG90</f>
        <v>337.125</v>
      </c>
      <c r="D90" s="27">
        <f t="shared" si="1"/>
        <v>53.733329567361693</v>
      </c>
      <c r="E90" s="26" t="s">
        <v>135</v>
      </c>
      <c r="F90" s="26"/>
      <c r="G90" s="26">
        <v>30</v>
      </c>
      <c r="H90" s="26">
        <v>21</v>
      </c>
      <c r="I90" s="26">
        <v>1.5</v>
      </c>
      <c r="J90" s="26">
        <v>94.125</v>
      </c>
      <c r="K90" s="26">
        <v>222</v>
      </c>
    </row>
    <row r="91" spans="1:11" s="23" customFormat="1" x14ac:dyDescent="0.25">
      <c r="A91" s="26" t="s">
        <v>100</v>
      </c>
      <c r="B91" s="27">
        <f>Sheet1!AF91</f>
        <v>78.94278997235979</v>
      </c>
      <c r="C91" s="27">
        <f>Sheet1!AG91</f>
        <v>163.88124999999999</v>
      </c>
      <c r="D91" s="27">
        <f t="shared" si="1"/>
        <v>84.938460027640204</v>
      </c>
      <c r="E91" s="28" t="s">
        <v>128</v>
      </c>
      <c r="F91" s="26"/>
      <c r="G91" s="26">
        <v>30</v>
      </c>
      <c r="H91" s="26">
        <v>21</v>
      </c>
      <c r="I91" s="26">
        <v>1</v>
      </c>
      <c r="J91" s="26">
        <v>31.881250000000001</v>
      </c>
      <c r="K91" s="26">
        <v>111</v>
      </c>
    </row>
    <row r="92" spans="1:11" s="23" customFormat="1" x14ac:dyDescent="0.25">
      <c r="A92" s="26" t="s">
        <v>101</v>
      </c>
      <c r="B92" s="27">
        <f>Sheet1!AF92</f>
        <v>146.09588721894227</v>
      </c>
      <c r="C92" s="27">
        <f>Sheet1!AG92</f>
        <v>180.54375000000002</v>
      </c>
      <c r="D92" s="27">
        <f t="shared" si="1"/>
        <v>34.447862781057751</v>
      </c>
      <c r="E92" s="26" t="s">
        <v>133</v>
      </c>
      <c r="F92" s="26"/>
      <c r="G92" s="26">
        <v>17.14</v>
      </c>
      <c r="H92" s="26">
        <v>15.3</v>
      </c>
      <c r="I92" s="26">
        <v>1.3</v>
      </c>
      <c r="J92" s="26">
        <v>52.243749999999999</v>
      </c>
      <c r="K92" s="26">
        <v>113</v>
      </c>
    </row>
    <row r="93" spans="1:11" s="23" customFormat="1" x14ac:dyDescent="0.25">
      <c r="A93" s="26" t="s">
        <v>102</v>
      </c>
      <c r="B93" s="27">
        <f>Sheet1!AF93</f>
        <v>147.64506151432082</v>
      </c>
      <c r="C93" s="27">
        <f>Sheet1!AG93</f>
        <v>235.625</v>
      </c>
      <c r="D93" s="27">
        <f t="shared" si="1"/>
        <v>87.979938485679185</v>
      </c>
      <c r="E93" s="26" t="s">
        <v>137</v>
      </c>
      <c r="F93" s="26"/>
      <c r="G93" s="26">
        <v>30</v>
      </c>
      <c r="H93" s="26">
        <v>21</v>
      </c>
      <c r="I93" s="26">
        <v>2</v>
      </c>
      <c r="J93" s="26">
        <v>82.625</v>
      </c>
      <c r="K93" s="26">
        <v>132</v>
      </c>
    </row>
    <row r="94" spans="1:11" s="23" customFormat="1" x14ac:dyDescent="0.25">
      <c r="A94" s="26" t="s">
        <v>103</v>
      </c>
      <c r="B94" s="27">
        <f>Sheet1!AF94</f>
        <v>397.13415820879817</v>
      </c>
      <c r="C94" s="27">
        <f>Sheet1!AG94</f>
        <v>441.67500000000001</v>
      </c>
      <c r="D94" s="27">
        <f t="shared" si="1"/>
        <v>44.540841791201842</v>
      </c>
      <c r="E94" s="26" t="s">
        <v>140</v>
      </c>
      <c r="F94" s="26"/>
      <c r="G94" s="26">
        <v>30</v>
      </c>
      <c r="H94" s="26">
        <v>21</v>
      </c>
      <c r="I94" s="26">
        <v>2</v>
      </c>
      <c r="J94" s="26">
        <v>153.67500000000001</v>
      </c>
      <c r="K94" s="26">
        <v>267</v>
      </c>
    </row>
    <row r="95" spans="1:11" s="23" customFormat="1" x14ac:dyDescent="0.25">
      <c r="A95" s="26" t="s">
        <v>104</v>
      </c>
      <c r="B95" s="27">
        <f>Sheet1!AF95</f>
        <v>66.041530842146315</v>
      </c>
      <c r="C95" s="27">
        <f>Sheet1!AG95</f>
        <v>92.999999999999986</v>
      </c>
      <c r="D95" s="27">
        <f t="shared" si="1"/>
        <v>26.958469157853671</v>
      </c>
      <c r="E95" s="26" t="s">
        <v>140</v>
      </c>
      <c r="F95" s="26"/>
      <c r="G95" s="26">
        <v>30</v>
      </c>
      <c r="H95" s="26">
        <v>21</v>
      </c>
      <c r="I95" s="26">
        <v>0</v>
      </c>
      <c r="J95" s="26">
        <v>0</v>
      </c>
      <c r="K95" s="26">
        <v>71.999999999999986</v>
      </c>
    </row>
  </sheetData>
  <conditionalFormatting sqref="D1:D1048576">
    <cfRule type="cellIs" dxfId="20" priority="1" operator="lessThan">
      <formula>0</formula>
    </cfRule>
    <cfRule type="cellIs" dxfId="19" priority="2" operator="lessThan">
      <formula>0</formula>
    </cfRule>
    <cfRule type="cellIs" dxfId="18" priority="3" operator="greater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3"/>
  <sheetViews>
    <sheetView topLeftCell="Q13" workbookViewId="0">
      <selection activeCell="X23" sqref="X23"/>
    </sheetView>
  </sheetViews>
  <sheetFormatPr defaultRowHeight="15" x14ac:dyDescent="0.25"/>
  <cols>
    <col min="1" max="1" width="9.140625" style="43"/>
    <col min="2" max="2" width="34.7109375" style="43" bestFit="1" customWidth="1"/>
    <col min="3" max="23" width="9.140625" style="43"/>
    <col min="24" max="24" width="12.7109375" style="43" bestFit="1" customWidth="1"/>
    <col min="25" max="25" width="24.7109375" style="43" customWidth="1"/>
    <col min="26" max="16384" width="9.140625" style="43"/>
  </cols>
  <sheetData>
    <row r="1" spans="1:34" s="10" customFormat="1" ht="13.5" x14ac:dyDescent="0.2">
      <c r="A1" s="5" t="s">
        <v>0</v>
      </c>
      <c r="B1" s="6" t="s">
        <v>117</v>
      </c>
      <c r="C1" s="6" t="s">
        <v>1</v>
      </c>
      <c r="D1" s="6" t="s">
        <v>108</v>
      </c>
      <c r="E1" s="6" t="s">
        <v>112</v>
      </c>
      <c r="F1" s="6" t="s">
        <v>113</v>
      </c>
      <c r="G1" s="6" t="s">
        <v>2</v>
      </c>
      <c r="H1" s="6" t="s">
        <v>3</v>
      </c>
      <c r="I1" s="6" t="s">
        <v>4</v>
      </c>
      <c r="J1" s="6" t="s">
        <v>5</v>
      </c>
      <c r="K1" s="6" t="s">
        <v>6</v>
      </c>
      <c r="L1" s="6" t="s">
        <v>114</v>
      </c>
      <c r="M1" s="6" t="s">
        <v>115</v>
      </c>
      <c r="N1" s="6" t="s">
        <v>116</v>
      </c>
      <c r="O1" s="6" t="s">
        <v>109</v>
      </c>
      <c r="P1" s="6" t="s">
        <v>7</v>
      </c>
      <c r="Q1" s="6" t="s">
        <v>8</v>
      </c>
      <c r="R1" s="43"/>
      <c r="S1" s="7" t="s">
        <v>105</v>
      </c>
      <c r="T1" s="8" t="s">
        <v>110</v>
      </c>
      <c r="U1" s="8" t="s">
        <v>106</v>
      </c>
      <c r="V1" s="8" t="s">
        <v>111</v>
      </c>
      <c r="W1" s="8" t="s">
        <v>9</v>
      </c>
      <c r="X1" s="41" t="s">
        <v>167</v>
      </c>
      <c r="Y1" s="6" t="s">
        <v>117</v>
      </c>
      <c r="Z1" s="9" t="s">
        <v>10</v>
      </c>
      <c r="AA1" s="11" t="s">
        <v>6</v>
      </c>
      <c r="AB1" s="11" t="s">
        <v>123</v>
      </c>
      <c r="AC1" s="11" t="s">
        <v>124</v>
      </c>
      <c r="AD1" s="11" t="s">
        <v>119</v>
      </c>
      <c r="AE1" s="11" t="s">
        <v>120</v>
      </c>
      <c r="AF1" s="11" t="s">
        <v>121</v>
      </c>
      <c r="AG1" s="11" t="s">
        <v>122</v>
      </c>
      <c r="AH1" s="11" t="s">
        <v>118</v>
      </c>
    </row>
    <row r="2" spans="1:34" x14ac:dyDescent="0.25">
      <c r="A2" s="43">
        <v>2</v>
      </c>
      <c r="B2" s="43" t="s">
        <v>12</v>
      </c>
      <c r="C2" s="43">
        <v>99876</v>
      </c>
      <c r="D2" s="43">
        <v>257</v>
      </c>
      <c r="E2" s="43">
        <v>311.60000000000002</v>
      </c>
      <c r="F2" s="43">
        <v>300.8</v>
      </c>
      <c r="G2" s="43">
        <v>0.23459563543003847</v>
      </c>
      <c r="H2" s="43">
        <v>1.1678433889602053</v>
      </c>
      <c r="I2" s="43">
        <v>0.64827127659574468</v>
      </c>
      <c r="J2" s="43">
        <v>1.3962765957446808</v>
      </c>
      <c r="K2" s="43">
        <v>363.9</v>
      </c>
      <c r="L2" s="43">
        <v>215</v>
      </c>
      <c r="M2" s="43">
        <v>195</v>
      </c>
      <c r="N2" s="43">
        <v>420</v>
      </c>
      <c r="O2" s="43">
        <v>5.58</v>
      </c>
      <c r="P2" s="43">
        <v>72.650000000000006</v>
      </c>
      <c r="Q2" s="43">
        <v>2.16</v>
      </c>
      <c r="S2" s="43">
        <v>6.2927013921965598</v>
      </c>
      <c r="T2" s="43">
        <v>540.61176269425528</v>
      </c>
      <c r="U2" s="43">
        <v>6.3619683125050903</v>
      </c>
      <c r="V2" s="43">
        <v>579.38564679999092</v>
      </c>
      <c r="W2" s="43">
        <v>-6.6922410522055498E-2</v>
      </c>
      <c r="X2" s="43">
        <v>38.773884105735647</v>
      </c>
      <c r="Y2" s="43" t="s">
        <v>12</v>
      </c>
      <c r="Z2" s="43">
        <v>272.26760967233548</v>
      </c>
      <c r="AA2" s="43">
        <v>363.9</v>
      </c>
      <c r="AB2" s="43">
        <v>91.632390327664496</v>
      </c>
      <c r="AD2" s="43">
        <v>30</v>
      </c>
      <c r="AE2" s="43">
        <v>21</v>
      </c>
      <c r="AF2" s="43">
        <v>2</v>
      </c>
      <c r="AG2" s="43">
        <v>125.2</v>
      </c>
      <c r="AH2" s="43">
        <v>215</v>
      </c>
    </row>
    <row r="3" spans="1:34" x14ac:dyDescent="0.25">
      <c r="A3" s="43">
        <v>3</v>
      </c>
      <c r="B3" s="43" t="s">
        <v>13</v>
      </c>
      <c r="C3" s="43">
        <v>90171</v>
      </c>
      <c r="D3" s="43">
        <v>3553</v>
      </c>
      <c r="E3" s="43">
        <v>300.60000000000002</v>
      </c>
      <c r="F3" s="43">
        <v>318.40000000000003</v>
      </c>
      <c r="G3" s="43">
        <v>0.26280771789753826</v>
      </c>
      <c r="H3" s="43">
        <v>1.021972721224218</v>
      </c>
      <c r="I3" s="43">
        <v>0.63442211055276376</v>
      </c>
      <c r="J3" s="43">
        <v>1.2091708542713564</v>
      </c>
      <c r="K3" s="43">
        <v>307.20499999999998</v>
      </c>
      <c r="L3" s="43">
        <v>201</v>
      </c>
      <c r="M3" s="43">
        <v>202</v>
      </c>
      <c r="N3" s="43">
        <v>384.99999999999994</v>
      </c>
      <c r="O3" s="43">
        <v>12.129999999999999</v>
      </c>
      <c r="P3" s="43">
        <v>72.650000000000006</v>
      </c>
      <c r="Q3" s="43">
        <v>2.16</v>
      </c>
      <c r="S3" s="43">
        <v>7.2561208556361603</v>
      </c>
      <c r="T3" s="43">
        <v>1416.7500858358296</v>
      </c>
      <c r="U3" s="43">
        <v>7.16932992312063</v>
      </c>
      <c r="V3" s="43">
        <v>1298.9738987408239</v>
      </c>
      <c r="W3" s="43">
        <v>9.066863253308903E-2</v>
      </c>
      <c r="X3" s="43">
        <v>-117.77618709500575</v>
      </c>
      <c r="Y3" s="43" t="s">
        <v>13</v>
      </c>
      <c r="Z3" s="43">
        <v>286.77710007104503</v>
      </c>
      <c r="AA3" s="43">
        <v>307.20499999999998</v>
      </c>
      <c r="AB3" s="43">
        <v>20.427899928954957</v>
      </c>
      <c r="AD3" s="43">
        <v>24</v>
      </c>
      <c r="AE3" s="43">
        <v>18.600000000000001</v>
      </c>
      <c r="AF3" s="43">
        <v>1.4</v>
      </c>
      <c r="AG3" s="43">
        <v>90.719999999999985</v>
      </c>
      <c r="AH3" s="43">
        <v>201</v>
      </c>
    </row>
    <row r="4" spans="1:34" x14ac:dyDescent="0.25">
      <c r="A4" s="43">
        <v>4</v>
      </c>
      <c r="B4" s="43" t="s">
        <v>14</v>
      </c>
      <c r="C4" s="43">
        <v>90144</v>
      </c>
      <c r="D4" s="43">
        <v>4614</v>
      </c>
      <c r="E4" s="43">
        <v>289.7</v>
      </c>
      <c r="F4" s="43">
        <v>305.60000000000002</v>
      </c>
      <c r="G4" s="43">
        <v>0.27269589230238178</v>
      </c>
      <c r="H4" s="43">
        <v>1.0773246030376251</v>
      </c>
      <c r="I4" s="43">
        <v>0.66426701570680624</v>
      </c>
      <c r="J4" s="43">
        <v>1.2761780104712042</v>
      </c>
      <c r="K4" s="43">
        <v>312.10093749999999</v>
      </c>
      <c r="L4" s="43">
        <v>196</v>
      </c>
      <c r="M4" s="43">
        <v>203</v>
      </c>
      <c r="N4" s="43">
        <v>390</v>
      </c>
      <c r="O4" s="43">
        <v>11.83</v>
      </c>
      <c r="P4" s="43">
        <v>58.669999999999995</v>
      </c>
      <c r="Q4" s="43">
        <v>2.2000000000000002</v>
      </c>
      <c r="S4" s="43">
        <v>7.5947360640432304</v>
      </c>
      <c r="T4" s="43">
        <v>1987.7051553981858</v>
      </c>
      <c r="U4" s="43">
        <v>7.9228448873145298</v>
      </c>
      <c r="V4" s="43">
        <v>2759.6106704074828</v>
      </c>
      <c r="W4" s="43">
        <v>-0.2797153682897297</v>
      </c>
      <c r="X4" s="43">
        <v>771.90551500929701</v>
      </c>
      <c r="Y4" s="43" t="s">
        <v>14</v>
      </c>
      <c r="Z4" s="43">
        <v>295.94195970182568</v>
      </c>
      <c r="AA4" s="43">
        <v>312.10093749999999</v>
      </c>
      <c r="AB4" s="43">
        <v>16.158977798174305</v>
      </c>
      <c r="AD4" s="43">
        <v>30</v>
      </c>
      <c r="AE4" s="43">
        <v>21</v>
      </c>
      <c r="AF4" s="43">
        <v>1.5</v>
      </c>
      <c r="AG4" s="43">
        <v>94.800000000000011</v>
      </c>
      <c r="AH4" s="43">
        <v>196</v>
      </c>
    </row>
    <row r="5" spans="1:34" x14ac:dyDescent="0.25">
      <c r="A5" s="43">
        <v>5</v>
      </c>
      <c r="B5" s="43" t="s">
        <v>15</v>
      </c>
      <c r="C5" s="43">
        <v>82488</v>
      </c>
      <c r="D5" s="43">
        <v>10456.299999999999</v>
      </c>
      <c r="E5" s="43">
        <v>188.2</v>
      </c>
      <c r="F5" s="43">
        <v>209.60000000000002</v>
      </c>
      <c r="G5" s="43">
        <v>0.2348565356004251</v>
      </c>
      <c r="H5" s="43">
        <v>0.95264346439957492</v>
      </c>
      <c r="I5" s="43">
        <v>0.67748091603053429</v>
      </c>
      <c r="J5" s="43">
        <v>0.96374045801526709</v>
      </c>
      <c r="K5" s="43">
        <v>179.28749999999999</v>
      </c>
      <c r="L5" s="43">
        <v>111</v>
      </c>
      <c r="M5" s="43">
        <v>142</v>
      </c>
      <c r="N5" s="43">
        <v>202</v>
      </c>
      <c r="O5" s="43">
        <v>9.379999999999999</v>
      </c>
      <c r="P5" s="43">
        <v>60.56</v>
      </c>
      <c r="Q5" s="43">
        <v>3.7</v>
      </c>
      <c r="S5" s="43">
        <v>8.7216761342866995</v>
      </c>
      <c r="T5" s="43">
        <v>6134.4526421830315</v>
      </c>
      <c r="U5" s="43">
        <v>8.1009915325862192</v>
      </c>
      <c r="V5" s="43">
        <v>3297.7362677266397</v>
      </c>
      <c r="W5" s="43">
        <v>0.86020110286500828</v>
      </c>
      <c r="X5" s="43">
        <v>-2836.7163744563918</v>
      </c>
      <c r="Y5" s="43" t="s">
        <v>15</v>
      </c>
      <c r="Z5" s="43">
        <v>164.81077706742627</v>
      </c>
      <c r="AA5" s="43">
        <v>179.28749999999999</v>
      </c>
      <c r="AB5" s="43">
        <v>14.476722932573722</v>
      </c>
      <c r="AD5" s="43">
        <v>40</v>
      </c>
      <c r="AE5" s="43">
        <v>23</v>
      </c>
      <c r="AF5" s="43">
        <v>1</v>
      </c>
      <c r="AG5" s="43">
        <v>49.3</v>
      </c>
      <c r="AH5" s="43">
        <v>111</v>
      </c>
    </row>
    <row r="6" spans="1:34" x14ac:dyDescent="0.25">
      <c r="A6" s="43">
        <v>6</v>
      </c>
      <c r="B6" s="43" t="s">
        <v>16</v>
      </c>
      <c r="C6" s="43">
        <v>83729</v>
      </c>
      <c r="D6" s="43">
        <v>927</v>
      </c>
      <c r="E6" s="43">
        <v>155.19999999999999</v>
      </c>
      <c r="F6" s="43">
        <v>135.35999999999999</v>
      </c>
      <c r="G6" s="43">
        <v>0.14690721649484537</v>
      </c>
      <c r="H6" s="43">
        <v>1.3086340206185567</v>
      </c>
      <c r="I6" s="43">
        <v>0.83481087470449178</v>
      </c>
      <c r="J6" s="43">
        <v>1.6991725768321517</v>
      </c>
      <c r="K6" s="43">
        <v>203.1</v>
      </c>
      <c r="L6" s="43">
        <v>137</v>
      </c>
      <c r="M6" s="43">
        <v>113</v>
      </c>
      <c r="N6" s="43">
        <v>230.00000000000003</v>
      </c>
      <c r="O6" s="43">
        <v>5.3599999999999994</v>
      </c>
      <c r="P6" s="43">
        <v>50.53</v>
      </c>
      <c r="Q6" s="43">
        <v>5.67</v>
      </c>
      <c r="S6" s="43">
        <v>8.4684876652765304</v>
      </c>
      <c r="T6" s="43">
        <v>4762.3078171982097</v>
      </c>
      <c r="U6" s="43">
        <v>8.3944881629305108</v>
      </c>
      <c r="V6" s="43">
        <v>4422.6226681262915</v>
      </c>
      <c r="W6" s="43">
        <v>7.6806269619160331E-2</v>
      </c>
      <c r="X6" s="43">
        <v>-339.6851490719182</v>
      </c>
      <c r="Y6" s="43" t="s">
        <v>16</v>
      </c>
      <c r="Z6" s="43">
        <v>116.0620605514554</v>
      </c>
      <c r="AA6" s="43">
        <v>203.1</v>
      </c>
      <c r="AB6" s="43">
        <v>87.037939448544591</v>
      </c>
      <c r="AD6" s="43">
        <v>60</v>
      </c>
      <c r="AE6" s="43">
        <v>27</v>
      </c>
      <c r="AF6" s="43">
        <v>1</v>
      </c>
      <c r="AG6" s="43">
        <v>35.4</v>
      </c>
      <c r="AH6" s="43">
        <v>137</v>
      </c>
    </row>
    <row r="7" spans="1:34" x14ac:dyDescent="0.25">
      <c r="A7" s="43">
        <v>8</v>
      </c>
      <c r="B7" s="43" t="s">
        <v>18</v>
      </c>
      <c r="C7" s="43">
        <v>105085</v>
      </c>
      <c r="D7" s="43">
        <v>4007</v>
      </c>
      <c r="E7" s="43">
        <v>138.80000000000001</v>
      </c>
      <c r="F7" s="43">
        <v>103.04000000000002</v>
      </c>
      <c r="G7" s="43">
        <v>0.11959654178674352</v>
      </c>
      <c r="H7" s="43">
        <v>1.614193083573487</v>
      </c>
      <c r="I7" s="43">
        <v>0.94138198757763958</v>
      </c>
      <c r="J7" s="43">
        <v>1.8924689440993785</v>
      </c>
      <c r="K7" s="43">
        <v>224.05</v>
      </c>
      <c r="L7" s="43">
        <v>131</v>
      </c>
      <c r="M7" s="43">
        <v>97</v>
      </c>
      <c r="N7" s="43">
        <v>195</v>
      </c>
      <c r="O7" s="43">
        <v>4.8599999999999994</v>
      </c>
      <c r="P7" s="43">
        <v>52.03</v>
      </c>
      <c r="Q7" s="43">
        <v>4.3600000000000003</v>
      </c>
      <c r="S7" s="43">
        <v>8.2690458014064507</v>
      </c>
      <c r="T7" s="43">
        <v>3901.2246724706924</v>
      </c>
      <c r="U7" s="43">
        <v>8.6653164162844405</v>
      </c>
      <c r="V7" s="43">
        <v>5798.2789299520246</v>
      </c>
      <c r="W7" s="43">
        <v>-0.32717540504679177</v>
      </c>
      <c r="X7" s="43">
        <v>1897.0542574813321</v>
      </c>
      <c r="Y7" s="43" t="s">
        <v>18</v>
      </c>
      <c r="Z7" s="43">
        <v>96.53429217176371</v>
      </c>
      <c r="AA7" s="43">
        <v>224.05</v>
      </c>
      <c r="AB7" s="43">
        <v>127.5157078282363</v>
      </c>
      <c r="AD7" s="43">
        <v>30</v>
      </c>
      <c r="AE7" s="43">
        <v>21</v>
      </c>
      <c r="AF7" s="43">
        <v>2</v>
      </c>
      <c r="AG7" s="43">
        <v>58.6</v>
      </c>
      <c r="AH7" s="43">
        <v>131</v>
      </c>
    </row>
    <row r="8" spans="1:34" x14ac:dyDescent="0.25">
      <c r="A8" s="43">
        <v>9</v>
      </c>
      <c r="B8" s="43" t="s">
        <v>19</v>
      </c>
      <c r="C8" s="43">
        <v>142283</v>
      </c>
      <c r="D8" s="43">
        <v>12744</v>
      </c>
      <c r="E8" s="43">
        <v>150.19999999999999</v>
      </c>
      <c r="F8" s="43">
        <v>147.04000000000002</v>
      </c>
      <c r="G8" s="43">
        <v>0.16444740346205061</v>
      </c>
      <c r="H8" s="43">
        <v>1.4263898135818909</v>
      </c>
      <c r="I8" s="43">
        <v>0.80930359085962988</v>
      </c>
      <c r="J8" s="43">
        <v>1.326169749727965</v>
      </c>
      <c r="K8" s="43">
        <v>214.24375000000001</v>
      </c>
      <c r="L8" s="43">
        <v>136</v>
      </c>
      <c r="M8" s="43">
        <v>119</v>
      </c>
      <c r="N8" s="43">
        <v>195</v>
      </c>
      <c r="O8" s="43">
        <v>4.0599999999999996</v>
      </c>
      <c r="P8" s="43">
        <v>56.209999999999994</v>
      </c>
      <c r="Q8" s="43">
        <v>4.16</v>
      </c>
      <c r="S8" s="43">
        <v>8.2001993644558002</v>
      </c>
      <c r="T8" s="43">
        <v>3641.6762557707248</v>
      </c>
      <c r="U8" s="43">
        <v>8.4852324321441497</v>
      </c>
      <c r="V8" s="43">
        <v>4842.7229386407298</v>
      </c>
      <c r="W8" s="43">
        <v>-0.24801061264246482</v>
      </c>
      <c r="X8" s="43">
        <v>1201.046682870005</v>
      </c>
      <c r="Y8" s="43" t="s">
        <v>19</v>
      </c>
      <c r="Z8" s="43">
        <v>114.43905685646715</v>
      </c>
      <c r="AA8" s="43">
        <v>214.24375000000001</v>
      </c>
      <c r="AB8" s="43">
        <v>99.804693143532859</v>
      </c>
      <c r="AD8" s="43">
        <v>30</v>
      </c>
      <c r="AE8" s="43">
        <v>21</v>
      </c>
      <c r="AF8" s="43">
        <v>1.5</v>
      </c>
      <c r="AG8" s="43">
        <v>53.400000000000006</v>
      </c>
      <c r="AH8" s="43">
        <v>136</v>
      </c>
    </row>
    <row r="9" spans="1:34" x14ac:dyDescent="0.25">
      <c r="A9" s="43">
        <v>10</v>
      </c>
      <c r="B9" s="43" t="s">
        <v>20</v>
      </c>
      <c r="C9" s="43">
        <v>139403</v>
      </c>
      <c r="D9" s="43">
        <v>9276.25</v>
      </c>
      <c r="E9" s="43">
        <v>116.5</v>
      </c>
      <c r="F9" s="43">
        <v>88.64</v>
      </c>
      <c r="G9" s="43">
        <v>0.1424892703862661</v>
      </c>
      <c r="H9" s="43">
        <v>1.1660407725321889</v>
      </c>
      <c r="I9" s="43">
        <v>0.93637184115523464</v>
      </c>
      <c r="J9" s="43">
        <v>1.8050541516245486</v>
      </c>
      <c r="K9" s="43">
        <v>135.84375</v>
      </c>
      <c r="L9" s="43">
        <v>83</v>
      </c>
      <c r="M9" s="43">
        <v>83</v>
      </c>
      <c r="N9" s="43">
        <v>160</v>
      </c>
      <c r="O9" s="43">
        <v>5.93</v>
      </c>
      <c r="P9" s="43">
        <v>55.440000000000005</v>
      </c>
      <c r="Q9" s="43">
        <v>4.1900000000000004</v>
      </c>
      <c r="S9" s="43">
        <v>9.8948533761330797</v>
      </c>
      <c r="T9" s="43">
        <v>19828.059821019815</v>
      </c>
      <c r="U9" s="43">
        <v>9.3344581957931005</v>
      </c>
      <c r="V9" s="43">
        <v>11321.492572877944</v>
      </c>
      <c r="W9" s="43">
        <v>0.75136446836704385</v>
      </c>
      <c r="X9" s="43">
        <v>-8506.5672481418715</v>
      </c>
      <c r="Y9" s="43" t="s">
        <v>20</v>
      </c>
      <c r="Z9" s="43">
        <v>84.830757810694195</v>
      </c>
      <c r="AA9" s="43">
        <v>135.84375</v>
      </c>
      <c r="AB9" s="43">
        <v>51.012992189305805</v>
      </c>
      <c r="AD9" s="43">
        <v>30</v>
      </c>
      <c r="AE9" s="43">
        <v>21</v>
      </c>
      <c r="AF9" s="43">
        <v>1</v>
      </c>
      <c r="AG9" s="43">
        <v>26.6</v>
      </c>
      <c r="AH9" s="43">
        <v>83</v>
      </c>
    </row>
    <row r="10" spans="1:34" x14ac:dyDescent="0.25">
      <c r="A10" s="43">
        <v>11</v>
      </c>
      <c r="B10" s="43" t="s">
        <v>21</v>
      </c>
      <c r="C10" s="43">
        <v>167527</v>
      </c>
      <c r="D10" s="43">
        <v>4982</v>
      </c>
      <c r="E10" s="43">
        <v>397.5</v>
      </c>
      <c r="F10" s="43">
        <v>382.40000000000003</v>
      </c>
      <c r="G10" s="43">
        <v>0.23522012578616353</v>
      </c>
      <c r="H10" s="43">
        <v>1.0568553459119499</v>
      </c>
      <c r="I10" s="43">
        <v>0.65899581589958156</v>
      </c>
      <c r="J10" s="43">
        <v>1.1663179916317992</v>
      </c>
      <c r="K10" s="43">
        <v>420.1</v>
      </c>
      <c r="L10" s="43">
        <v>282</v>
      </c>
      <c r="M10" s="43">
        <v>252</v>
      </c>
      <c r="N10" s="43">
        <v>446</v>
      </c>
      <c r="O10" s="43">
        <v>7.07</v>
      </c>
      <c r="P10" s="43">
        <v>58.65</v>
      </c>
      <c r="Q10" s="43">
        <v>3</v>
      </c>
      <c r="S10" s="43">
        <v>7.3375777400887001</v>
      </c>
      <c r="T10" s="43">
        <v>1536.9846247744131</v>
      </c>
      <c r="U10" s="43">
        <v>7.6819453082733196</v>
      </c>
      <c r="V10" s="43">
        <v>2168.8347229586857</v>
      </c>
      <c r="W10" s="43">
        <v>-0.29133160378505651</v>
      </c>
      <c r="X10" s="43">
        <v>631.85009818427261</v>
      </c>
      <c r="Y10" s="43" t="s">
        <v>21</v>
      </c>
      <c r="Z10" s="43">
        <v>415.89896800654327</v>
      </c>
      <c r="AA10" s="43">
        <v>420.1</v>
      </c>
      <c r="AB10" s="43">
        <v>4.2010319934567519</v>
      </c>
      <c r="AD10" s="43">
        <v>24</v>
      </c>
      <c r="AE10" s="43">
        <v>18.600000000000001</v>
      </c>
      <c r="AF10" s="43">
        <v>1.6</v>
      </c>
      <c r="AG10" s="43">
        <v>116.48</v>
      </c>
      <c r="AH10" s="43">
        <v>282</v>
      </c>
    </row>
    <row r="11" spans="1:34" x14ac:dyDescent="0.25">
      <c r="A11" s="43">
        <v>12</v>
      </c>
      <c r="B11" s="43" t="s">
        <v>22</v>
      </c>
      <c r="C11" s="43">
        <v>293717</v>
      </c>
      <c r="D11" s="43">
        <v>27475.66</v>
      </c>
      <c r="E11" s="43">
        <v>76.5</v>
      </c>
      <c r="F11" s="43">
        <v>81.44</v>
      </c>
      <c r="G11" s="43">
        <v>0.13202614379084968</v>
      </c>
      <c r="H11" s="43">
        <v>1.5861928104575163</v>
      </c>
      <c r="I11" s="43">
        <v>0.82269155206286837</v>
      </c>
      <c r="J11" s="43">
        <v>1.019155206286837</v>
      </c>
      <c r="K11" s="43">
        <v>121.34375</v>
      </c>
      <c r="L11" s="43">
        <v>76</v>
      </c>
      <c r="M11" s="43">
        <v>67</v>
      </c>
      <c r="N11" s="43">
        <v>83</v>
      </c>
      <c r="O11" s="43">
        <v>4.57</v>
      </c>
      <c r="P11" s="43">
        <v>52.41</v>
      </c>
      <c r="Q11" s="43">
        <v>5.12</v>
      </c>
      <c r="S11" s="43">
        <v>10.4891923643026</v>
      </c>
      <c r="T11" s="43">
        <v>35925.131247031561</v>
      </c>
      <c r="U11" s="43">
        <v>10.893239078616601</v>
      </c>
      <c r="V11" s="43">
        <v>53811.317076842424</v>
      </c>
      <c r="W11" s="43">
        <v>-0.33238706653972871</v>
      </c>
      <c r="X11" s="43">
        <v>17886.185829810864</v>
      </c>
      <c r="Y11" s="43" t="s">
        <v>22</v>
      </c>
      <c r="Z11" s="43">
        <v>54.267411939145759</v>
      </c>
      <c r="AA11" s="43">
        <v>121.34375</v>
      </c>
      <c r="AB11" s="43">
        <v>67.076338060854241</v>
      </c>
      <c r="AD11" s="43">
        <v>30</v>
      </c>
      <c r="AE11" s="43">
        <v>21</v>
      </c>
      <c r="AF11" s="43">
        <v>1</v>
      </c>
      <c r="AG11" s="43">
        <v>25.3</v>
      </c>
      <c r="AH11" s="43">
        <v>76</v>
      </c>
    </row>
    <row r="12" spans="1:34" x14ac:dyDescent="0.25">
      <c r="A12" s="43">
        <f t="shared" ref="A12" si="0">A11+1</f>
        <v>13</v>
      </c>
      <c r="B12" s="43" t="s">
        <v>25</v>
      </c>
      <c r="C12" s="43">
        <v>117717</v>
      </c>
      <c r="D12" s="44">
        <v>12311</v>
      </c>
      <c r="E12" s="43">
        <v>285.60000000000002</v>
      </c>
      <c r="F12" s="43">
        <v>211.20000000000002</v>
      </c>
      <c r="G12" s="43">
        <v>0.20308123249299717</v>
      </c>
      <c r="H12" s="43">
        <f t="shared" ref="H12" si="1">K12/E12</f>
        <v>1.1184558823529411</v>
      </c>
      <c r="I12" s="43">
        <f t="shared" ref="I12" si="2">M12/F12</f>
        <v>0.7054924242424242</v>
      </c>
      <c r="J12" s="43">
        <f t="shared" ref="J12" si="3">N12/F12</f>
        <v>1.3257575757575757</v>
      </c>
      <c r="K12" s="43">
        <v>319.43100000000004</v>
      </c>
      <c r="L12" s="43">
        <v>161</v>
      </c>
      <c r="M12" s="43">
        <v>149</v>
      </c>
      <c r="N12" s="43">
        <v>280</v>
      </c>
      <c r="O12" s="43">
        <v>16.330000000000002</v>
      </c>
      <c r="P12" s="43">
        <v>55.339999999999996</v>
      </c>
      <c r="Q12" s="43">
        <v>2.25</v>
      </c>
      <c r="S12" s="45">
        <v>8.4567603598890599</v>
      </c>
      <c r="T12" s="37">
        <f t="shared" ref="T12" si="4">EXP(S12)</f>
        <v>4706.7849820338388</v>
      </c>
      <c r="U12" s="43">
        <v>8.8749600890417693</v>
      </c>
      <c r="V12" s="43">
        <f t="shared" ref="V12" si="5">EXP(U12)</f>
        <v>7150.6610720377612</v>
      </c>
      <c r="W12" s="46">
        <f t="shared" ref="W12" si="6">(T12-V12)/V12</f>
        <v>-0.34176925257450053</v>
      </c>
      <c r="X12" s="37">
        <f t="shared" ref="X12" si="7">V12-T12</f>
        <v>2443.8760900039224</v>
      </c>
      <c r="Y12" s="43" t="s">
        <v>25</v>
      </c>
      <c r="Z12" s="37">
        <f>(E12)/((V12/(T12/(H12^-3.425)))^(1/-3.425))</f>
        <v>288.51448238008777</v>
      </c>
      <c r="AA12" s="37">
        <f>K12</f>
        <v>319.43100000000004</v>
      </c>
      <c r="AB12" s="37">
        <f t="shared" ref="AB12" si="8">AA12-Z12</f>
        <v>30.91651761991227</v>
      </c>
      <c r="AC12" s="37"/>
      <c r="AD12" s="43">
        <v>20</v>
      </c>
      <c r="AE12" s="43">
        <v>17</v>
      </c>
      <c r="AF12" s="43">
        <v>2.33</v>
      </c>
      <c r="AG12" s="43">
        <v>115.56800000000001</v>
      </c>
      <c r="AH12" s="43">
        <v>161</v>
      </c>
    </row>
    <row r="13" spans="1:34" x14ac:dyDescent="0.25">
      <c r="A13" s="43">
        <v>18</v>
      </c>
      <c r="B13" s="43" t="s">
        <v>28</v>
      </c>
      <c r="C13" s="43">
        <v>99962</v>
      </c>
      <c r="D13" s="43">
        <v>1246</v>
      </c>
      <c r="E13" s="43">
        <v>319.89999999999998</v>
      </c>
      <c r="F13" s="43">
        <v>304</v>
      </c>
      <c r="G13" s="43">
        <v>0.23226008127539857</v>
      </c>
      <c r="H13" s="43">
        <v>1.2885335261019069</v>
      </c>
      <c r="I13" s="43">
        <v>0.64473684210526316</v>
      </c>
      <c r="J13" s="43">
        <v>1.3486842105263157</v>
      </c>
      <c r="K13" s="43">
        <v>412.20187499999997</v>
      </c>
      <c r="L13" s="43">
        <v>205</v>
      </c>
      <c r="M13" s="43">
        <v>196</v>
      </c>
      <c r="N13" s="43">
        <v>410</v>
      </c>
      <c r="O13" s="43">
        <v>11.29</v>
      </c>
      <c r="P13" s="43">
        <v>68.25</v>
      </c>
      <c r="Q13" s="43">
        <v>2.0699999999999998</v>
      </c>
      <c r="S13" s="43">
        <v>6.6399206773308403</v>
      </c>
      <c r="T13" s="43">
        <v>765.03430604998891</v>
      </c>
      <c r="U13" s="43">
        <v>7.3419348931288999</v>
      </c>
      <c r="V13" s="43">
        <v>1543.6961128773767</v>
      </c>
      <c r="W13" s="43">
        <v>-0.50441391950906644</v>
      </c>
      <c r="X13" s="43">
        <v>778.66180682738775</v>
      </c>
      <c r="Y13" s="43" t="s">
        <v>28</v>
      </c>
      <c r="Z13" s="43">
        <v>304.74377176246662</v>
      </c>
      <c r="AA13" s="43">
        <v>412.20187499999997</v>
      </c>
      <c r="AB13" s="43">
        <v>107.45810323753335</v>
      </c>
      <c r="AD13" s="43">
        <v>20</v>
      </c>
      <c r="AE13" s="43">
        <v>17</v>
      </c>
      <c r="AF13" s="43">
        <v>3</v>
      </c>
      <c r="AG13" s="43">
        <v>189</v>
      </c>
      <c r="AH13" s="43">
        <v>205</v>
      </c>
    </row>
    <row r="14" spans="1:34" x14ac:dyDescent="0.25">
      <c r="A14" s="43">
        <v>20</v>
      </c>
      <c r="B14" s="43" t="s">
        <v>30</v>
      </c>
      <c r="C14" s="43">
        <v>80121</v>
      </c>
      <c r="D14" s="43">
        <v>12493.6</v>
      </c>
      <c r="E14" s="43">
        <v>122.1</v>
      </c>
      <c r="F14" s="43">
        <v>122.72000000000001</v>
      </c>
      <c r="G14" s="43">
        <v>0.18509418509418513</v>
      </c>
      <c r="H14" s="43">
        <v>1.6407913595413595</v>
      </c>
      <c r="I14" s="43">
        <v>0.83116036505867008</v>
      </c>
      <c r="J14" s="43">
        <v>1.5074967405475881</v>
      </c>
      <c r="K14" s="43">
        <v>200.34062499999999</v>
      </c>
      <c r="L14" s="43">
        <v>130</v>
      </c>
      <c r="M14" s="43">
        <v>102</v>
      </c>
      <c r="N14" s="43">
        <v>185.00000000000003</v>
      </c>
      <c r="O14" s="43">
        <v>10.780000000000001</v>
      </c>
      <c r="P14" s="43">
        <v>59.120000000000005</v>
      </c>
      <c r="Q14" s="43">
        <v>2.74</v>
      </c>
      <c r="S14" s="43">
        <v>8.1518789649127097</v>
      </c>
      <c r="T14" s="43">
        <v>3469.8927507996018</v>
      </c>
      <c r="U14" s="43">
        <v>8.9768052570751902</v>
      </c>
      <c r="V14" s="43">
        <v>7917.2979373879798</v>
      </c>
      <c r="W14" s="43">
        <v>-0.56173270499097006</v>
      </c>
      <c r="X14" s="43">
        <v>4447.4051865883775</v>
      </c>
      <c r="Y14" s="43" t="s">
        <v>30</v>
      </c>
      <c r="Z14" s="43">
        <v>94.681261769430265</v>
      </c>
      <c r="AA14" s="43">
        <v>200.34062499999999</v>
      </c>
      <c r="AB14" s="43">
        <v>105.65936323056972</v>
      </c>
      <c r="AD14" s="43">
        <v>30</v>
      </c>
      <c r="AE14" s="43">
        <v>21</v>
      </c>
      <c r="AF14" s="43">
        <v>1.5</v>
      </c>
      <c r="AG14" s="43">
        <v>49.5</v>
      </c>
      <c r="AH14" s="43">
        <v>130</v>
      </c>
    </row>
    <row r="15" spans="1:34" x14ac:dyDescent="0.25">
      <c r="A15" s="43">
        <v>21</v>
      </c>
      <c r="B15" s="43" t="s">
        <v>31</v>
      </c>
      <c r="C15" s="43">
        <v>104390</v>
      </c>
      <c r="D15" s="43">
        <v>1904</v>
      </c>
      <c r="E15" s="43">
        <v>354.9</v>
      </c>
      <c r="F15" s="43">
        <v>345.6</v>
      </c>
      <c r="G15" s="43">
        <v>0.19864750633981404</v>
      </c>
      <c r="H15" s="43">
        <v>1.1248168498168498</v>
      </c>
      <c r="I15" s="43">
        <v>0.64525462962962954</v>
      </c>
      <c r="J15" s="43">
        <v>1.2152777777777777</v>
      </c>
      <c r="K15" s="43">
        <v>399.19749999999999</v>
      </c>
      <c r="L15" s="43">
        <v>228</v>
      </c>
      <c r="M15" s="43">
        <v>223</v>
      </c>
      <c r="N15" s="43">
        <v>420</v>
      </c>
      <c r="O15" s="43">
        <v>8.26</v>
      </c>
      <c r="P15" s="43">
        <v>64.490000000000009</v>
      </c>
      <c r="Q15" s="43">
        <v>2.63</v>
      </c>
      <c r="S15" s="43">
        <v>6.9514419799710696</v>
      </c>
      <c r="T15" s="43">
        <v>1044.6550142305041</v>
      </c>
      <c r="U15" s="43">
        <v>7.0730036555593099</v>
      </c>
      <c r="V15" s="43">
        <v>1179.686088719295</v>
      </c>
      <c r="W15" s="43">
        <v>-0.11446356431598251</v>
      </c>
      <c r="X15" s="43">
        <v>135.03107448879086</v>
      </c>
      <c r="Y15" s="43" t="s">
        <v>31</v>
      </c>
      <c r="Z15" s="43">
        <v>326.91764775043765</v>
      </c>
      <c r="AA15" s="43">
        <v>399.19749999999999</v>
      </c>
      <c r="AB15" s="43">
        <v>72.279852249562339</v>
      </c>
      <c r="AD15" s="43">
        <v>24</v>
      </c>
      <c r="AE15" s="43">
        <v>18.600000000000001</v>
      </c>
      <c r="AF15" s="43">
        <v>2.2000000000000002</v>
      </c>
      <c r="AG15" s="43">
        <v>150.04000000000002</v>
      </c>
      <c r="AH15" s="43">
        <v>228</v>
      </c>
    </row>
    <row r="16" spans="1:34" x14ac:dyDescent="0.25">
      <c r="A16" s="43">
        <v>22</v>
      </c>
      <c r="B16" s="43" t="s">
        <v>32</v>
      </c>
      <c r="C16" s="43">
        <v>303475</v>
      </c>
      <c r="D16" s="43">
        <v>19081.82</v>
      </c>
      <c r="E16" s="43">
        <v>154.9</v>
      </c>
      <c r="F16" s="43">
        <v>146.72</v>
      </c>
      <c r="G16" s="43">
        <v>0.22595222724338282</v>
      </c>
      <c r="H16" s="43">
        <v>1.1680321981923822</v>
      </c>
      <c r="I16" s="43">
        <v>0.70201744820065426</v>
      </c>
      <c r="J16" s="43">
        <v>1.056434023991276</v>
      </c>
      <c r="K16" s="43">
        <v>180.92818750000001</v>
      </c>
      <c r="L16" s="43">
        <v>112</v>
      </c>
      <c r="M16" s="43">
        <v>103</v>
      </c>
      <c r="N16" s="43">
        <v>155</v>
      </c>
      <c r="O16" s="43">
        <v>6.51</v>
      </c>
      <c r="P16" s="43">
        <v>55.21</v>
      </c>
      <c r="Q16" s="43">
        <v>3.92</v>
      </c>
      <c r="S16" s="43">
        <v>9.7232323440425894</v>
      </c>
      <c r="T16" s="43">
        <v>16701.141411155098</v>
      </c>
      <c r="U16" s="43">
        <v>10.0672404895619</v>
      </c>
      <c r="V16" s="43">
        <v>23558.465158319283</v>
      </c>
      <c r="W16" s="43">
        <v>-0.29107684652124433</v>
      </c>
      <c r="X16" s="43">
        <v>6857.3237471641842</v>
      </c>
      <c r="Y16" s="43" t="s">
        <v>32</v>
      </c>
      <c r="Z16" s="43">
        <v>146.62812665541838</v>
      </c>
      <c r="AA16" s="43">
        <v>180.92818750000001</v>
      </c>
      <c r="AB16" s="43">
        <v>34.300060844581623</v>
      </c>
      <c r="AD16" s="43">
        <v>20</v>
      </c>
      <c r="AE16" s="43">
        <v>17</v>
      </c>
      <c r="AF16" s="43">
        <v>1.33</v>
      </c>
      <c r="AG16" s="43">
        <v>49.875</v>
      </c>
      <c r="AH16" s="43">
        <v>112</v>
      </c>
    </row>
    <row r="17" spans="1:34" x14ac:dyDescent="0.25">
      <c r="A17" s="43">
        <v>23</v>
      </c>
      <c r="B17" s="43" t="s">
        <v>33</v>
      </c>
      <c r="C17" s="43">
        <v>100547</v>
      </c>
      <c r="D17" s="43">
        <v>225</v>
      </c>
      <c r="E17" s="43">
        <v>322.3</v>
      </c>
      <c r="F17" s="43">
        <v>331.20000000000005</v>
      </c>
      <c r="G17" s="43">
        <v>0.23053056158858204</v>
      </c>
      <c r="H17" s="43">
        <v>1.1870152032268073</v>
      </c>
      <c r="I17" s="43">
        <v>0.63405797101449268</v>
      </c>
      <c r="J17" s="43">
        <v>1.1503623188405796</v>
      </c>
      <c r="K17" s="43">
        <v>382.57499999999999</v>
      </c>
      <c r="L17" s="43">
        <v>231</v>
      </c>
      <c r="M17" s="43">
        <v>210</v>
      </c>
      <c r="N17" s="43">
        <v>381</v>
      </c>
      <c r="O17" s="43">
        <v>8.36</v>
      </c>
      <c r="P17" s="43">
        <v>69.27</v>
      </c>
      <c r="Q17" s="43">
        <v>2.2599999999999998</v>
      </c>
      <c r="S17" s="43">
        <v>6.6346176425037502</v>
      </c>
      <c r="T17" s="43">
        <v>760.98804070658355</v>
      </c>
      <c r="U17" s="43">
        <v>6.9434717405458803</v>
      </c>
      <c r="V17" s="43">
        <v>1036.3619563798136</v>
      </c>
      <c r="W17" s="43">
        <v>-0.26571210374718635</v>
      </c>
      <c r="X17" s="43">
        <v>275.37391567323004</v>
      </c>
      <c r="Y17" s="43" t="s">
        <v>33</v>
      </c>
      <c r="Z17" s="43">
        <v>297.14411124169749</v>
      </c>
      <c r="AA17" s="43">
        <v>382.57499999999999</v>
      </c>
      <c r="AB17" s="43">
        <v>85.430888758302501</v>
      </c>
      <c r="AD17" s="43">
        <v>30</v>
      </c>
      <c r="AE17" s="43">
        <v>21</v>
      </c>
      <c r="AF17" s="43">
        <v>2</v>
      </c>
      <c r="AG17" s="43">
        <v>132.80000000000001</v>
      </c>
      <c r="AH17" s="43">
        <v>231</v>
      </c>
    </row>
    <row r="18" spans="1:34" x14ac:dyDescent="0.25">
      <c r="A18" s="43">
        <v>25</v>
      </c>
      <c r="B18" s="43" t="s">
        <v>35</v>
      </c>
      <c r="C18" s="43">
        <v>229407</v>
      </c>
      <c r="D18" s="43">
        <v>149027.21</v>
      </c>
      <c r="E18" s="43">
        <v>58.5</v>
      </c>
      <c r="F18" s="43">
        <v>74.08</v>
      </c>
      <c r="G18" s="43">
        <v>0.1623931623931624</v>
      </c>
      <c r="H18" s="43">
        <v>0.76923076923076938</v>
      </c>
      <c r="I18" s="43">
        <v>0.80993520518358531</v>
      </c>
      <c r="J18" s="43">
        <v>0.94492440604751626</v>
      </c>
      <c r="K18" s="43">
        <v>45.000000000000007</v>
      </c>
      <c r="L18" s="43">
        <v>31.000000000000007</v>
      </c>
      <c r="M18" s="43">
        <v>60</v>
      </c>
      <c r="N18" s="43">
        <v>70</v>
      </c>
      <c r="O18" s="43">
        <v>7.6199999999999992</v>
      </c>
      <c r="P18" s="43">
        <v>58.18</v>
      </c>
      <c r="Q18" s="43">
        <v>3.94</v>
      </c>
      <c r="S18" s="43">
        <v>13.2682556118968</v>
      </c>
      <c r="T18" s="43">
        <v>578535.74446776637</v>
      </c>
      <c r="U18" s="43">
        <v>11.2076457514074</v>
      </c>
      <c r="V18" s="43">
        <v>73691.721981979135</v>
      </c>
      <c r="W18" s="43">
        <v>6.8507562166784997</v>
      </c>
      <c r="X18" s="43">
        <v>-504844.02248578722</v>
      </c>
      <c r="Y18" s="43" t="s">
        <v>35</v>
      </c>
      <c r="Z18" s="43">
        <v>41.668818997244763</v>
      </c>
      <c r="AA18" s="43">
        <v>45.000000000000007</v>
      </c>
      <c r="AB18" s="43">
        <v>3.331181002755244</v>
      </c>
      <c r="AD18" s="43">
        <v>15</v>
      </c>
      <c r="AE18" s="43">
        <v>14</v>
      </c>
      <c r="AF18" s="43">
        <v>0</v>
      </c>
      <c r="AG18" s="43">
        <v>0</v>
      </c>
      <c r="AH18" s="43">
        <v>31.000000000000007</v>
      </c>
    </row>
    <row r="19" spans="1:34" x14ac:dyDescent="0.25">
      <c r="A19" s="43">
        <v>26</v>
      </c>
      <c r="B19" s="43" t="s">
        <v>36</v>
      </c>
      <c r="C19" s="43">
        <v>194919</v>
      </c>
      <c r="D19" s="43">
        <v>1465.5</v>
      </c>
      <c r="E19" s="43">
        <v>133.30000000000001</v>
      </c>
      <c r="F19" s="43">
        <v>163.20000000000002</v>
      </c>
      <c r="G19" s="43">
        <v>0.26256564141035255</v>
      </c>
      <c r="H19" s="43">
        <v>1.4140331957989496</v>
      </c>
      <c r="I19" s="43">
        <v>0.69240196078431371</v>
      </c>
      <c r="J19" s="43">
        <v>1.7156862745098038</v>
      </c>
      <c r="K19" s="43">
        <v>188.49062499999999</v>
      </c>
      <c r="L19" s="43">
        <v>114.99999999999999</v>
      </c>
      <c r="M19" s="43">
        <v>113</v>
      </c>
      <c r="N19" s="43">
        <v>280</v>
      </c>
      <c r="O19" s="43">
        <v>4</v>
      </c>
      <c r="P19" s="43">
        <v>60.800000000000004</v>
      </c>
      <c r="Q19" s="43">
        <v>4.22</v>
      </c>
      <c r="S19" s="43">
        <v>8.16244561114795</v>
      </c>
      <c r="T19" s="43">
        <v>3506.7522778037819</v>
      </c>
      <c r="U19" s="43">
        <v>8.8150123532226807</v>
      </c>
      <c r="V19" s="43">
        <v>6734.5909580091229</v>
      </c>
      <c r="W19" s="43">
        <v>-0.47929246190767216</v>
      </c>
      <c r="X19" s="43">
        <v>3227.838680205341</v>
      </c>
      <c r="Y19" s="43" t="s">
        <v>36</v>
      </c>
      <c r="Z19" s="43">
        <v>114.05566504729597</v>
      </c>
      <c r="AA19" s="43">
        <v>188.49062499999999</v>
      </c>
      <c r="AB19" s="43">
        <v>74.43495995270402</v>
      </c>
      <c r="AD19" s="43">
        <v>30</v>
      </c>
      <c r="AE19" s="43">
        <v>21</v>
      </c>
      <c r="AF19" s="43">
        <v>1.5</v>
      </c>
      <c r="AG19" s="43">
        <v>60.900000000000006</v>
      </c>
      <c r="AH19" s="43">
        <v>114.99999999999999</v>
      </c>
    </row>
    <row r="20" spans="1:34" x14ac:dyDescent="0.25">
      <c r="A20" s="43">
        <v>28</v>
      </c>
      <c r="B20" s="43" t="s">
        <v>38</v>
      </c>
      <c r="C20" s="43">
        <v>39068</v>
      </c>
      <c r="D20" s="43">
        <v>153</v>
      </c>
      <c r="E20" s="43">
        <v>478.2</v>
      </c>
      <c r="F20" s="43">
        <v>451.20000000000005</v>
      </c>
      <c r="G20" s="43">
        <v>0.19740694270179843</v>
      </c>
      <c r="H20" s="43">
        <v>0.92581869510664994</v>
      </c>
      <c r="I20" s="43">
        <v>0.67819148936170204</v>
      </c>
      <c r="J20" s="43">
        <v>1.1502659574468084</v>
      </c>
      <c r="K20" s="43">
        <v>442.72649999999999</v>
      </c>
      <c r="L20" s="43">
        <v>279</v>
      </c>
      <c r="M20" s="43">
        <v>306</v>
      </c>
      <c r="N20" s="43">
        <v>519</v>
      </c>
      <c r="O20" s="43">
        <v>7.3900000000000006</v>
      </c>
      <c r="P20" s="43">
        <v>63.699999999999996</v>
      </c>
      <c r="Q20" s="43">
        <v>4.21</v>
      </c>
      <c r="S20" s="43">
        <v>5.9177900341687</v>
      </c>
      <c r="T20" s="43">
        <v>371.58960546368519</v>
      </c>
      <c r="U20" s="43">
        <v>5.1888667081423696</v>
      </c>
      <c r="V20" s="43">
        <v>179.26527788882598</v>
      </c>
      <c r="W20" s="43">
        <v>1.0728476247036083</v>
      </c>
      <c r="X20" s="43">
        <v>-192.32432757485921</v>
      </c>
      <c r="Y20" s="43" t="s">
        <v>38</v>
      </c>
      <c r="Z20" s="43">
        <v>417.49876382351744</v>
      </c>
      <c r="AA20" s="43">
        <v>442.72649999999999</v>
      </c>
      <c r="AB20" s="43">
        <v>25.227736176482551</v>
      </c>
      <c r="AD20" s="43">
        <v>40</v>
      </c>
      <c r="AE20" s="43">
        <v>23</v>
      </c>
      <c r="AF20" s="43">
        <v>1.66</v>
      </c>
      <c r="AG20" s="43">
        <v>135.124</v>
      </c>
      <c r="AH20" s="43">
        <v>279</v>
      </c>
    </row>
    <row r="21" spans="1:34" x14ac:dyDescent="0.25">
      <c r="A21" s="43">
        <v>29</v>
      </c>
      <c r="B21" s="43" t="s">
        <v>39</v>
      </c>
      <c r="C21" s="43">
        <v>106562</v>
      </c>
      <c r="D21" s="43">
        <v>864</v>
      </c>
      <c r="E21" s="43">
        <v>420.8</v>
      </c>
      <c r="F21" s="43">
        <v>398.40000000000003</v>
      </c>
      <c r="G21" s="43">
        <v>0.20698669201520911</v>
      </c>
      <c r="H21" s="43">
        <v>1.0769961977186311</v>
      </c>
      <c r="I21" s="43">
        <v>0.66014056224899598</v>
      </c>
      <c r="J21" s="43">
        <v>1.2048192771084336</v>
      </c>
      <c r="K21" s="43">
        <v>453.2</v>
      </c>
      <c r="L21" s="43">
        <v>277</v>
      </c>
      <c r="M21" s="43">
        <v>263</v>
      </c>
      <c r="N21" s="43">
        <v>480</v>
      </c>
      <c r="O21" s="43">
        <v>5.8100000000000005</v>
      </c>
      <c r="P21" s="43">
        <v>57.78</v>
      </c>
      <c r="Q21" s="43">
        <v>2.69</v>
      </c>
      <c r="S21" s="43">
        <v>6.6827020954798</v>
      </c>
      <c r="T21" s="43">
        <v>798.473751999466</v>
      </c>
      <c r="U21" s="43">
        <v>6.80495981116343</v>
      </c>
      <c r="V21" s="43">
        <v>902.31150635001757</v>
      </c>
      <c r="W21" s="43">
        <v>-0.11507971872218554</v>
      </c>
      <c r="X21" s="43">
        <v>103.83775435055156</v>
      </c>
      <c r="Y21" s="43" t="s">
        <v>39</v>
      </c>
      <c r="Z21" s="43">
        <v>404.9151249439372</v>
      </c>
      <c r="AA21" s="43">
        <v>453.2</v>
      </c>
      <c r="AB21" s="43">
        <v>48.284875056062788</v>
      </c>
      <c r="AD21" s="43">
        <v>30</v>
      </c>
      <c r="AE21" s="43">
        <v>21</v>
      </c>
      <c r="AF21" s="43">
        <v>2</v>
      </c>
      <c r="AG21" s="43">
        <v>149.6</v>
      </c>
      <c r="AH21" s="43">
        <v>277</v>
      </c>
    </row>
    <row r="22" spans="1:34" x14ac:dyDescent="0.25">
      <c r="A22" s="43">
        <v>35</v>
      </c>
      <c r="B22" s="43" t="s">
        <v>45</v>
      </c>
      <c r="C22" s="43">
        <v>123205</v>
      </c>
      <c r="D22" s="43">
        <v>2466</v>
      </c>
      <c r="E22" s="43">
        <v>208.3</v>
      </c>
      <c r="F22" s="43">
        <v>235.20000000000002</v>
      </c>
      <c r="G22" s="43">
        <v>0.29044647143542968</v>
      </c>
      <c r="H22" s="43">
        <v>1.1549897983677389</v>
      </c>
      <c r="I22" s="43">
        <v>0.6590136054421768</v>
      </c>
      <c r="J22" s="43">
        <v>1.4030612244897958</v>
      </c>
      <c r="K22" s="43">
        <v>240.58437499999999</v>
      </c>
      <c r="L22" s="43">
        <v>146</v>
      </c>
      <c r="M22" s="43">
        <v>155</v>
      </c>
      <c r="N22" s="43">
        <v>330</v>
      </c>
      <c r="O22" s="43">
        <v>6.8</v>
      </c>
      <c r="P22" s="43">
        <v>65.64</v>
      </c>
      <c r="Q22" s="43">
        <v>3.26</v>
      </c>
      <c r="S22" s="43">
        <v>7.5987927086331997</v>
      </c>
      <c r="T22" s="43">
        <v>1995.784946102581</v>
      </c>
      <c r="U22" s="43">
        <v>7.8453117490190101</v>
      </c>
      <c r="V22" s="43">
        <v>2553.7336634253852</v>
      </c>
      <c r="W22" s="43">
        <v>-0.21848351897997617</v>
      </c>
      <c r="X22" s="43">
        <v>557.94871732280421</v>
      </c>
      <c r="Y22" s="43" t="s">
        <v>45</v>
      </c>
      <c r="Z22" s="43">
        <v>193.80726756145702</v>
      </c>
      <c r="AA22" s="43">
        <v>240.58437499999999</v>
      </c>
      <c r="AB22" s="43">
        <v>46.77710743854297</v>
      </c>
      <c r="AD22" s="43">
        <v>30</v>
      </c>
      <c r="AE22" s="43">
        <v>21</v>
      </c>
      <c r="AF22" s="43">
        <v>1.5</v>
      </c>
      <c r="AG22" s="43">
        <v>81.150000000000006</v>
      </c>
      <c r="AH22" s="43">
        <v>146</v>
      </c>
    </row>
    <row r="23" spans="1:34" x14ac:dyDescent="0.25">
      <c r="A23" s="43">
        <v>36</v>
      </c>
      <c r="B23" s="43" t="s">
        <v>46</v>
      </c>
      <c r="C23" s="43">
        <v>87574</v>
      </c>
      <c r="D23" s="43">
        <v>21832.300000000003</v>
      </c>
      <c r="E23" s="43">
        <v>109</v>
      </c>
      <c r="F23" s="43">
        <v>111.84000000000002</v>
      </c>
      <c r="G23" s="43">
        <v>0.16697247706422016</v>
      </c>
      <c r="H23" s="43">
        <v>1.2844036697247707</v>
      </c>
      <c r="I23" s="43">
        <v>0.70636623748211724</v>
      </c>
      <c r="J23" s="43">
        <v>3.3172389127324746</v>
      </c>
      <c r="K23" s="43">
        <v>140</v>
      </c>
      <c r="L23" s="43">
        <v>117</v>
      </c>
      <c r="M23" s="43">
        <v>79</v>
      </c>
      <c r="N23" s="43">
        <v>371</v>
      </c>
      <c r="O23" s="43">
        <v>3.62</v>
      </c>
      <c r="P23" s="43">
        <v>55.740000000000009</v>
      </c>
      <c r="Q23" s="43">
        <v>6.35</v>
      </c>
      <c r="S23" s="43">
        <v>8.6549090086898808</v>
      </c>
      <c r="T23" s="43">
        <v>5738.2468090163538</v>
      </c>
      <c r="U23" s="43">
        <v>8.2232510671813106</v>
      </c>
      <c r="V23" s="43">
        <v>3726.5981306931835</v>
      </c>
      <c r="W23" s="43">
        <v>0.53980832055775874</v>
      </c>
      <c r="X23" s="43">
        <v>-2011.6486783231703</v>
      </c>
      <c r="Y23" s="43" t="s">
        <v>46</v>
      </c>
      <c r="Z23" s="43">
        <v>74.815256349897538</v>
      </c>
      <c r="AA23" s="43">
        <v>140</v>
      </c>
      <c r="AB23" s="43">
        <v>65.184743650102462</v>
      </c>
      <c r="AD23" s="43">
        <v>60</v>
      </c>
      <c r="AE23" s="43">
        <v>23</v>
      </c>
      <c r="AF23" s="43">
        <v>0</v>
      </c>
      <c r="AG23" s="43">
        <v>0</v>
      </c>
      <c r="AH23" s="43">
        <v>117</v>
      </c>
    </row>
    <row r="24" spans="1:34" x14ac:dyDescent="0.25">
      <c r="A24" s="43">
        <v>37</v>
      </c>
      <c r="B24" s="43" t="s">
        <v>47</v>
      </c>
      <c r="C24" s="43">
        <v>83570</v>
      </c>
      <c r="D24" s="43">
        <v>6120.1</v>
      </c>
      <c r="E24" s="43">
        <v>76.400000000000006</v>
      </c>
      <c r="F24" s="43">
        <v>80</v>
      </c>
      <c r="G24" s="43">
        <v>0.15837696335078533</v>
      </c>
      <c r="H24" s="43">
        <v>1.7974476439790572</v>
      </c>
      <c r="I24" s="43">
        <v>0.77500000000000013</v>
      </c>
      <c r="J24" s="43">
        <v>1.625</v>
      </c>
      <c r="K24" s="43">
        <v>137.32499999999999</v>
      </c>
      <c r="L24" s="43">
        <v>92</v>
      </c>
      <c r="M24" s="43">
        <v>62.000000000000007</v>
      </c>
      <c r="N24" s="43">
        <v>130</v>
      </c>
      <c r="O24" s="43">
        <v>5.65</v>
      </c>
      <c r="P24" s="43">
        <v>58.06</v>
      </c>
      <c r="Q24" s="43">
        <v>5.08</v>
      </c>
      <c r="S24" s="43">
        <v>8.5382379563339992</v>
      </c>
      <c r="T24" s="43">
        <v>5106.3388379095713</v>
      </c>
      <c r="U24" s="43">
        <v>9.0854613912605693</v>
      </c>
      <c r="V24" s="43">
        <v>8826.037081908582</v>
      </c>
      <c r="W24" s="43">
        <v>-0.42144602492363947</v>
      </c>
      <c r="X24" s="43">
        <v>3719.6982439990106</v>
      </c>
      <c r="Y24" s="43" t="s">
        <v>47</v>
      </c>
      <c r="Z24" s="43">
        <v>49.868437060303357</v>
      </c>
      <c r="AA24" s="43">
        <v>137.32499999999999</v>
      </c>
      <c r="AB24" s="43">
        <v>87.456562939696624</v>
      </c>
      <c r="AD24" s="43">
        <v>30</v>
      </c>
      <c r="AE24" s="43">
        <v>21</v>
      </c>
      <c r="AF24" s="43">
        <v>1</v>
      </c>
      <c r="AG24" s="43">
        <v>25</v>
      </c>
      <c r="AH24" s="43">
        <v>92</v>
      </c>
    </row>
    <row r="25" spans="1:34" x14ac:dyDescent="0.25">
      <c r="A25" s="43">
        <v>38</v>
      </c>
      <c r="B25" s="43" t="s">
        <v>48</v>
      </c>
      <c r="C25" s="43">
        <v>88296</v>
      </c>
      <c r="D25" s="43">
        <v>487</v>
      </c>
      <c r="E25" s="43">
        <v>312.8</v>
      </c>
      <c r="F25" s="43">
        <v>283.2</v>
      </c>
      <c r="G25" s="43">
        <v>0.18222506393861893</v>
      </c>
      <c r="H25" s="43">
        <v>1.3404731457800509</v>
      </c>
      <c r="I25" s="43">
        <v>0.64265536723163841</v>
      </c>
      <c r="J25" s="43">
        <v>1.3418079096045201</v>
      </c>
      <c r="K25" s="43">
        <v>419.29999999999995</v>
      </c>
      <c r="L25" s="43">
        <v>206</v>
      </c>
      <c r="M25" s="43">
        <v>182</v>
      </c>
      <c r="N25" s="43">
        <v>380.00000000000006</v>
      </c>
      <c r="O25" s="43">
        <v>7.7099999999999991</v>
      </c>
      <c r="P25" s="43">
        <v>66.56</v>
      </c>
      <c r="Q25" s="43">
        <v>3.19</v>
      </c>
      <c r="S25" s="43">
        <v>6.4004724735980103</v>
      </c>
      <c r="T25" s="43">
        <v>602.12946094847621</v>
      </c>
      <c r="U25" s="43">
        <v>6.8563887482459496</v>
      </c>
      <c r="V25" s="43">
        <v>949.93042801642503</v>
      </c>
      <c r="W25" s="43">
        <v>-0.36613309439324021</v>
      </c>
      <c r="X25" s="43">
        <v>347.80096706794882</v>
      </c>
      <c r="Y25" s="43" t="s">
        <v>48</v>
      </c>
      <c r="Z25" s="43">
        <v>266.57499307823974</v>
      </c>
      <c r="AA25" s="43">
        <v>419.29999999999995</v>
      </c>
      <c r="AB25" s="43">
        <v>152.72500692176021</v>
      </c>
      <c r="AD25" s="43">
        <v>30</v>
      </c>
      <c r="AE25" s="43">
        <v>21</v>
      </c>
      <c r="AF25" s="43">
        <v>3</v>
      </c>
      <c r="AG25" s="43">
        <v>181.2</v>
      </c>
      <c r="AH25" s="43">
        <v>206</v>
      </c>
    </row>
    <row r="26" spans="1:34" x14ac:dyDescent="0.25">
      <c r="A26" s="43">
        <v>39</v>
      </c>
      <c r="B26" s="43" t="s">
        <v>49</v>
      </c>
      <c r="C26" s="43">
        <v>85128</v>
      </c>
      <c r="D26" s="43">
        <v>9916.85</v>
      </c>
      <c r="E26" s="43">
        <v>90.6</v>
      </c>
      <c r="F26" s="43">
        <v>100.48</v>
      </c>
      <c r="G26" s="43">
        <v>0.16445916114790288</v>
      </c>
      <c r="H26" s="43">
        <v>1.754828918322296</v>
      </c>
      <c r="I26" s="43">
        <v>0.78622611464968151</v>
      </c>
      <c r="J26" s="43">
        <v>1.1246019108280254</v>
      </c>
      <c r="K26" s="43">
        <v>158.98750000000001</v>
      </c>
      <c r="L26" s="43">
        <v>111</v>
      </c>
      <c r="M26" s="43">
        <v>79</v>
      </c>
      <c r="N26" s="43">
        <v>113</v>
      </c>
      <c r="O26" s="43">
        <v>10.64</v>
      </c>
      <c r="P26" s="43">
        <v>66.819999999999993</v>
      </c>
      <c r="Q26" s="43">
        <v>2.0299999999999998</v>
      </c>
      <c r="S26" s="43">
        <v>8.4377537999355106</v>
      </c>
      <c r="T26" s="43">
        <v>4618.1699918059821</v>
      </c>
      <c r="U26" s="43">
        <v>9.0936923189100405</v>
      </c>
      <c r="V26" s="43">
        <v>8898.9833504598082</v>
      </c>
      <c r="W26" s="43">
        <v>-0.48104521494948493</v>
      </c>
      <c r="X26" s="43">
        <v>4280.8133586538261</v>
      </c>
      <c r="Y26" s="43" t="s">
        <v>49</v>
      </c>
      <c r="Z26" s="43">
        <v>62.526954725091123</v>
      </c>
      <c r="AA26" s="43">
        <v>158.98750000000001</v>
      </c>
      <c r="AB26" s="43">
        <v>96.460545274908895</v>
      </c>
      <c r="AD26" s="43">
        <v>30</v>
      </c>
      <c r="AE26" s="43">
        <v>21</v>
      </c>
      <c r="AF26" s="43">
        <v>1</v>
      </c>
      <c r="AG26" s="43">
        <v>28.8</v>
      </c>
      <c r="AH26" s="43">
        <v>111</v>
      </c>
    </row>
    <row r="27" spans="1:34" x14ac:dyDescent="0.25">
      <c r="A27" s="43">
        <v>40</v>
      </c>
      <c r="B27" s="43" t="s">
        <v>50</v>
      </c>
      <c r="C27" s="43">
        <v>86075</v>
      </c>
      <c r="D27" s="43">
        <v>514</v>
      </c>
      <c r="E27" s="43">
        <v>183.5</v>
      </c>
      <c r="F27" s="43">
        <v>180.8</v>
      </c>
      <c r="G27" s="43">
        <v>0.25231607629427794</v>
      </c>
      <c r="H27" s="43">
        <v>1.7276055858310626</v>
      </c>
      <c r="I27" s="43">
        <v>0.6913716814159292</v>
      </c>
      <c r="J27" s="43">
        <v>1.415929203539823</v>
      </c>
      <c r="K27" s="43">
        <v>317.015625</v>
      </c>
      <c r="L27" s="43">
        <v>183</v>
      </c>
      <c r="M27" s="43">
        <v>125.00000000000001</v>
      </c>
      <c r="N27" s="43">
        <v>256</v>
      </c>
      <c r="O27" s="43">
        <v>4.0999999999999996</v>
      </c>
      <c r="P27" s="43">
        <v>51.68</v>
      </c>
      <c r="Q27" s="43">
        <v>5.55</v>
      </c>
      <c r="S27" s="43">
        <v>6.3942561689835697</v>
      </c>
      <c r="T27" s="43">
        <v>598.39805060943934</v>
      </c>
      <c r="U27" s="43">
        <v>7.7874536821097902</v>
      </c>
      <c r="V27" s="43">
        <v>2410.1726962437206</v>
      </c>
      <c r="W27" s="43">
        <v>-0.75171984499614941</v>
      </c>
      <c r="X27" s="43">
        <v>1811.7746456342811</v>
      </c>
      <c r="Y27" s="43" t="s">
        <v>50</v>
      </c>
      <c r="Z27" s="43">
        <v>159.53307518195277</v>
      </c>
      <c r="AA27" s="43">
        <v>317.015625</v>
      </c>
      <c r="AB27" s="43">
        <v>157.48254981804723</v>
      </c>
      <c r="AD27" s="43">
        <v>60</v>
      </c>
      <c r="AE27" s="43">
        <v>23</v>
      </c>
      <c r="AF27" s="43">
        <v>2.5</v>
      </c>
      <c r="AG27" s="43">
        <v>109.75</v>
      </c>
      <c r="AH27" s="43">
        <v>183</v>
      </c>
    </row>
    <row r="28" spans="1:34" x14ac:dyDescent="0.25">
      <c r="A28" s="43">
        <v>41</v>
      </c>
      <c r="B28" s="43" t="s">
        <v>51</v>
      </c>
      <c r="C28" s="43">
        <v>85828</v>
      </c>
      <c r="D28" s="43">
        <v>425</v>
      </c>
      <c r="E28" s="43">
        <v>442</v>
      </c>
      <c r="F28" s="43">
        <v>385.6</v>
      </c>
      <c r="G28" s="43">
        <v>0.198868778280543</v>
      </c>
      <c r="H28" s="43">
        <v>1.0260180995475112</v>
      </c>
      <c r="I28" s="43">
        <v>0.66908713692946054</v>
      </c>
      <c r="J28" s="43">
        <v>1.2240663900414936</v>
      </c>
      <c r="K28" s="43">
        <v>453.5</v>
      </c>
      <c r="L28" s="43">
        <v>272</v>
      </c>
      <c r="M28" s="43">
        <v>258</v>
      </c>
      <c r="N28" s="43">
        <v>472</v>
      </c>
      <c r="O28" s="43">
        <v>4.8900000000000006</v>
      </c>
      <c r="P28" s="43">
        <v>58.16</v>
      </c>
      <c r="Q28" s="43">
        <v>4.12</v>
      </c>
      <c r="S28" s="43">
        <v>6.4025181034549501</v>
      </c>
      <c r="T28" s="43">
        <v>603.36245564695389</v>
      </c>
      <c r="U28" s="43">
        <v>6.2148931983531597</v>
      </c>
      <c r="V28" s="43">
        <v>500.14257028790792</v>
      </c>
      <c r="W28" s="43">
        <v>0.2063809231428296</v>
      </c>
      <c r="X28" s="43">
        <v>-103.21988535904597</v>
      </c>
      <c r="Y28" s="43" t="s">
        <v>51</v>
      </c>
      <c r="Z28" s="43">
        <v>407.82717762310028</v>
      </c>
      <c r="AA28" s="43">
        <v>453.5</v>
      </c>
      <c r="AB28" s="43">
        <v>45.672822376899717</v>
      </c>
      <c r="AD28" s="43">
        <v>30</v>
      </c>
      <c r="AE28" s="43">
        <v>21</v>
      </c>
      <c r="AF28" s="43">
        <v>2</v>
      </c>
      <c r="AG28" s="43">
        <v>146.4</v>
      </c>
      <c r="AH28" s="43">
        <v>272</v>
      </c>
    </row>
    <row r="29" spans="1:34" x14ac:dyDescent="0.25">
      <c r="A29" s="43">
        <v>42</v>
      </c>
      <c r="B29" s="43" t="s">
        <v>52</v>
      </c>
      <c r="C29" s="43">
        <v>77178</v>
      </c>
      <c r="D29" s="43">
        <v>1275</v>
      </c>
      <c r="E29" s="43">
        <v>260.5</v>
      </c>
      <c r="F29" s="43">
        <v>257.60000000000002</v>
      </c>
      <c r="G29" s="43">
        <v>0.2418426103646833</v>
      </c>
      <c r="H29" s="43">
        <v>1.2197096928982725</v>
      </c>
      <c r="I29" s="43">
        <v>0.67934782608695643</v>
      </c>
      <c r="J29" s="43">
        <v>1.6110248447204969</v>
      </c>
      <c r="K29" s="43">
        <v>317.734375</v>
      </c>
      <c r="L29" s="43">
        <v>196</v>
      </c>
      <c r="M29" s="43">
        <v>175</v>
      </c>
      <c r="N29" s="43">
        <v>415.00000000000006</v>
      </c>
      <c r="O29" s="43">
        <v>10.84</v>
      </c>
      <c r="P29" s="43">
        <v>65.2</v>
      </c>
      <c r="Q29" s="43">
        <v>2.69</v>
      </c>
      <c r="S29" s="43">
        <v>7.0342888487904798</v>
      </c>
      <c r="T29" s="43">
        <v>1134.8875484941013</v>
      </c>
      <c r="U29" s="43">
        <v>7.4194699900397998</v>
      </c>
      <c r="V29" s="43">
        <v>1668.1491377448965</v>
      </c>
      <c r="W29" s="43">
        <v>-0.31967261031090421</v>
      </c>
      <c r="X29" s="43">
        <v>533.26158925079517</v>
      </c>
      <c r="Y29" s="43" t="s">
        <v>52</v>
      </c>
      <c r="Z29" s="43">
        <v>238.99715174732378</v>
      </c>
      <c r="AA29" s="43">
        <v>317.734375</v>
      </c>
      <c r="AB29" s="43">
        <v>78.737223252676216</v>
      </c>
      <c r="AD29" s="43">
        <v>30</v>
      </c>
      <c r="AE29" s="43">
        <v>21</v>
      </c>
      <c r="AF29" s="43">
        <v>1.75</v>
      </c>
      <c r="AG29" s="43">
        <v>100.10000000000001</v>
      </c>
      <c r="AH29" s="43">
        <v>196</v>
      </c>
    </row>
    <row r="30" spans="1:34" x14ac:dyDescent="0.25">
      <c r="A30" s="43">
        <v>43</v>
      </c>
      <c r="B30" s="43" t="s">
        <v>53</v>
      </c>
      <c r="C30" s="43">
        <v>146234</v>
      </c>
      <c r="D30" s="43">
        <v>43530.15</v>
      </c>
      <c r="E30" s="43">
        <v>59.3</v>
      </c>
      <c r="F30" s="43">
        <v>56.800000000000004</v>
      </c>
      <c r="G30" s="43">
        <v>0.13322091062394606</v>
      </c>
      <c r="H30" s="43">
        <v>1.7527550590219223</v>
      </c>
      <c r="I30" s="43">
        <v>1.0035211267605633</v>
      </c>
      <c r="J30" s="43">
        <v>2.200704225352113</v>
      </c>
      <c r="K30" s="43">
        <v>103.93837499999999</v>
      </c>
      <c r="L30" s="43">
        <v>73</v>
      </c>
      <c r="M30" s="43">
        <v>57</v>
      </c>
      <c r="N30" s="43">
        <v>125.00000000000001</v>
      </c>
      <c r="O30" s="43">
        <v>6.7200000000000006</v>
      </c>
      <c r="P30" s="43">
        <v>58</v>
      </c>
      <c r="Q30" s="43">
        <v>3.83</v>
      </c>
      <c r="S30" s="43">
        <v>10.050379988146799</v>
      </c>
      <c r="T30" s="43">
        <v>23164.587441881795</v>
      </c>
      <c r="U30" s="43">
        <v>10.441875161381599</v>
      </c>
      <c r="V30" s="43">
        <v>34264.844346851336</v>
      </c>
      <c r="W30" s="43">
        <v>-0.32395468640118208</v>
      </c>
      <c r="X30" s="43">
        <v>11100.256904969541</v>
      </c>
      <c r="Y30" s="43" t="s">
        <v>53</v>
      </c>
      <c r="Z30" s="43">
        <v>37.929364334053737</v>
      </c>
      <c r="AA30" s="43">
        <v>103.93837499999999</v>
      </c>
      <c r="AB30" s="43">
        <v>66.009010665946249</v>
      </c>
      <c r="AD30" s="43">
        <v>20</v>
      </c>
      <c r="AE30" s="43">
        <v>17</v>
      </c>
      <c r="AF30" s="43">
        <v>0.66</v>
      </c>
      <c r="AG30" s="43">
        <v>13.596000000000002</v>
      </c>
      <c r="AH30" s="43">
        <v>73</v>
      </c>
    </row>
    <row r="31" spans="1:34" x14ac:dyDescent="0.25">
      <c r="A31" s="43">
        <v>44</v>
      </c>
      <c r="B31" s="43" t="s">
        <v>54</v>
      </c>
      <c r="C31" s="43">
        <v>138718</v>
      </c>
      <c r="D31" s="43">
        <v>2450</v>
      </c>
      <c r="E31" s="43">
        <v>268.3</v>
      </c>
      <c r="F31" s="43">
        <v>292.8</v>
      </c>
      <c r="G31" s="43">
        <v>0.24972046216921356</v>
      </c>
      <c r="H31" s="43">
        <v>1.2861535594483786</v>
      </c>
      <c r="I31" s="43">
        <v>0.68647540983606559</v>
      </c>
      <c r="J31" s="43">
        <v>1.5368852459016393</v>
      </c>
      <c r="K31" s="43">
        <v>345.07499999999999</v>
      </c>
      <c r="L31" s="43">
        <v>205</v>
      </c>
      <c r="M31" s="43">
        <v>201</v>
      </c>
      <c r="N31" s="43">
        <v>450</v>
      </c>
      <c r="O31" s="43">
        <v>7.91</v>
      </c>
      <c r="P31" s="43">
        <v>64.09</v>
      </c>
      <c r="Q31" s="43">
        <v>3.21</v>
      </c>
      <c r="S31" s="43">
        <v>7.1386257211405901</v>
      </c>
      <c r="T31" s="43">
        <v>1259.6960253785751</v>
      </c>
      <c r="U31" s="43">
        <v>7.8661919808437402</v>
      </c>
      <c r="V31" s="43">
        <v>2607.6168028896918</v>
      </c>
      <c r="W31" s="43">
        <v>-0.51691674022708656</v>
      </c>
      <c r="X31" s="43">
        <v>1347.9207775111167</v>
      </c>
      <c r="Y31" s="43" t="s">
        <v>54</v>
      </c>
      <c r="Z31" s="43">
        <v>257.97890942780265</v>
      </c>
      <c r="AA31" s="43">
        <v>345.07499999999999</v>
      </c>
      <c r="AB31" s="43">
        <v>87.09609057219734</v>
      </c>
      <c r="AD31" s="43">
        <v>40</v>
      </c>
      <c r="AE31" s="43">
        <v>23</v>
      </c>
      <c r="AF31" s="43">
        <v>2</v>
      </c>
      <c r="AG31" s="43">
        <v>123.2</v>
      </c>
      <c r="AH31" s="43">
        <v>205</v>
      </c>
    </row>
    <row r="32" spans="1:34" x14ac:dyDescent="0.25">
      <c r="A32" s="43">
        <v>45</v>
      </c>
      <c r="B32" s="43" t="s">
        <v>55</v>
      </c>
      <c r="C32" s="43">
        <v>301416</v>
      </c>
      <c r="D32" s="43">
        <v>41687.35</v>
      </c>
      <c r="E32" s="43">
        <v>96.4</v>
      </c>
      <c r="F32" s="43">
        <v>104.64000000000001</v>
      </c>
      <c r="G32" s="43">
        <v>0.19813278008298754</v>
      </c>
      <c r="H32" s="43">
        <v>1.32204356846473</v>
      </c>
      <c r="I32" s="43">
        <v>0.71674311926605494</v>
      </c>
      <c r="J32" s="43">
        <v>1.5577217125382261</v>
      </c>
      <c r="K32" s="43">
        <v>127.44499999999999</v>
      </c>
      <c r="L32" s="43">
        <v>92</v>
      </c>
      <c r="M32" s="43">
        <v>75</v>
      </c>
      <c r="N32" s="43">
        <v>163</v>
      </c>
      <c r="O32" s="43">
        <v>4.57</v>
      </c>
      <c r="P32" s="43">
        <v>54.679999999999993</v>
      </c>
      <c r="Q32" s="43">
        <v>5.47</v>
      </c>
      <c r="S32" s="43">
        <v>10.1581315394147</v>
      </c>
      <c r="T32" s="43">
        <v>25800.045627469131</v>
      </c>
      <c r="U32" s="43">
        <v>10.424203352360699</v>
      </c>
      <c r="V32" s="43">
        <v>33664.641516160751</v>
      </c>
      <c r="W32" s="43">
        <v>-0.23361591077440141</v>
      </c>
      <c r="X32" s="43">
        <v>7864.5958886916196</v>
      </c>
      <c r="Y32" s="43" t="s">
        <v>55</v>
      </c>
      <c r="Z32" s="43">
        <v>78.807857401640433</v>
      </c>
      <c r="AA32" s="43">
        <v>127.44499999999999</v>
      </c>
      <c r="AB32" s="43">
        <v>48.63714259835956</v>
      </c>
      <c r="AD32" s="43">
        <v>24</v>
      </c>
      <c r="AE32" s="43">
        <v>18.600000000000001</v>
      </c>
      <c r="AF32" s="43">
        <v>0.6</v>
      </c>
      <c r="AG32" s="43">
        <v>17.760000000000002</v>
      </c>
      <c r="AH32" s="43">
        <v>92</v>
      </c>
    </row>
    <row r="33" spans="1:34" x14ac:dyDescent="0.25">
      <c r="A33" s="43">
        <v>46</v>
      </c>
      <c r="B33" s="43" t="s">
        <v>56</v>
      </c>
      <c r="C33" s="43">
        <v>443247</v>
      </c>
      <c r="D33" s="43">
        <v>441609.26</v>
      </c>
      <c r="E33" s="43">
        <v>61.2</v>
      </c>
      <c r="F33" s="43">
        <v>64.160000000000011</v>
      </c>
      <c r="G33" s="43">
        <v>0.15032679738562091</v>
      </c>
      <c r="H33" s="43">
        <v>0.85947712418300648</v>
      </c>
      <c r="I33" s="43">
        <v>0.7948877805486283</v>
      </c>
      <c r="J33" s="43">
        <v>1.091022443890274</v>
      </c>
      <c r="K33" s="43">
        <v>52.6</v>
      </c>
      <c r="L33" s="43">
        <v>79</v>
      </c>
      <c r="M33" s="43">
        <v>51</v>
      </c>
      <c r="N33" s="43">
        <v>70</v>
      </c>
      <c r="O33" s="43">
        <v>7.29</v>
      </c>
      <c r="P33" s="43">
        <v>54.04</v>
      </c>
      <c r="Q33" s="43">
        <v>4.05</v>
      </c>
      <c r="S33" s="43">
        <v>13.6764490860403</v>
      </c>
      <c r="T33" s="43">
        <v>870174.53551122022</v>
      </c>
      <c r="U33" s="43">
        <v>12.2307769036846</v>
      </c>
      <c r="V33" s="43">
        <v>205002.38735453217</v>
      </c>
      <c r="W33" s="43">
        <v>3.2447043994972411</v>
      </c>
      <c r="X33" s="43">
        <v>-665172.14815668808</v>
      </c>
      <c r="Y33" s="43" t="s">
        <v>56</v>
      </c>
      <c r="Z33" s="43">
        <v>46.687860828482393</v>
      </c>
      <c r="AA33" s="43">
        <v>52.6</v>
      </c>
      <c r="AB33" s="43">
        <v>5.9121391715176088</v>
      </c>
      <c r="AD33" s="43">
        <v>12</v>
      </c>
      <c r="AE33" s="43">
        <v>11.6</v>
      </c>
      <c r="AF33" s="43">
        <v>0</v>
      </c>
      <c r="AG33" s="43">
        <v>0</v>
      </c>
      <c r="AH33" s="43">
        <v>41</v>
      </c>
    </row>
    <row r="34" spans="1:34" x14ac:dyDescent="0.25">
      <c r="A34" s="43">
        <v>48</v>
      </c>
      <c r="B34" s="43" t="s">
        <v>58</v>
      </c>
      <c r="C34" s="43">
        <v>85963</v>
      </c>
      <c r="D34" s="43">
        <v>43659.649999999994</v>
      </c>
      <c r="E34" s="43">
        <v>78.099999999999994</v>
      </c>
      <c r="F34" s="43">
        <v>98.240000000000009</v>
      </c>
      <c r="G34" s="43">
        <v>0.15877080665813062</v>
      </c>
      <c r="H34" s="43">
        <v>1.3956466069142126</v>
      </c>
      <c r="I34" s="43">
        <v>0.77361563517915299</v>
      </c>
      <c r="J34" s="43">
        <v>3.2064332247556999</v>
      </c>
      <c r="K34" s="43">
        <v>109</v>
      </c>
      <c r="L34" s="43">
        <v>82</v>
      </c>
      <c r="M34" s="43">
        <v>76</v>
      </c>
      <c r="N34" s="43">
        <v>315</v>
      </c>
      <c r="O34" s="43">
        <v>5.07</v>
      </c>
      <c r="P34" s="43">
        <v>57.14</v>
      </c>
      <c r="Q34" s="43">
        <v>3.89</v>
      </c>
      <c r="S34" s="43">
        <v>9.3317994373712594</v>
      </c>
      <c r="T34" s="43">
        <v>11291.431439506254</v>
      </c>
      <c r="U34" s="43">
        <v>9.01950852643877</v>
      </c>
      <c r="V34" s="43">
        <v>8262.715177130658</v>
      </c>
      <c r="W34" s="43">
        <v>0.36655218017902913</v>
      </c>
      <c r="X34" s="43">
        <v>-3028.7162623755958</v>
      </c>
      <c r="Y34" s="43" t="s">
        <v>58</v>
      </c>
      <c r="Z34" s="43">
        <v>51.08303282651903</v>
      </c>
      <c r="AA34" s="43">
        <v>109</v>
      </c>
      <c r="AB34" s="43">
        <v>57.91696717348097</v>
      </c>
      <c r="AD34" s="43">
        <v>60</v>
      </c>
      <c r="AE34" s="43">
        <v>27</v>
      </c>
      <c r="AF34" s="43">
        <v>0</v>
      </c>
      <c r="AG34" s="43">
        <v>0</v>
      </c>
      <c r="AH34" s="43">
        <v>82</v>
      </c>
    </row>
    <row r="35" spans="1:34" x14ac:dyDescent="0.25">
      <c r="A35" s="43">
        <v>49</v>
      </c>
      <c r="B35" s="43" t="s">
        <v>59</v>
      </c>
      <c r="C35" s="43">
        <v>469017</v>
      </c>
      <c r="D35" s="43">
        <v>83597.259999999995</v>
      </c>
      <c r="E35" s="43">
        <v>151.30000000000001</v>
      </c>
      <c r="F35" s="43">
        <v>124</v>
      </c>
      <c r="G35" s="43">
        <v>0.14540647719762062</v>
      </c>
      <c r="H35" s="43">
        <v>1.1434236615994711</v>
      </c>
      <c r="I35" s="43">
        <v>0.86290322580645162</v>
      </c>
      <c r="J35" s="43">
        <v>1.4112903225806452</v>
      </c>
      <c r="K35" s="43">
        <v>173</v>
      </c>
      <c r="L35" s="43">
        <v>146</v>
      </c>
      <c r="M35" s="43">
        <v>107</v>
      </c>
      <c r="N35" s="43">
        <v>175</v>
      </c>
      <c r="O35" s="43">
        <v>5.1100000000000003</v>
      </c>
      <c r="P35" s="43">
        <v>45.95</v>
      </c>
      <c r="Q35" s="43">
        <v>6.01</v>
      </c>
      <c r="S35" s="43">
        <v>10.9423803987181</v>
      </c>
      <c r="T35" s="43">
        <v>56521.727386093844</v>
      </c>
      <c r="U35" s="43">
        <v>11.039922507272401</v>
      </c>
      <c r="V35" s="43">
        <v>62312.822814992556</v>
      </c>
      <c r="W35" s="43">
        <v>-9.2935854408209645E-2</v>
      </c>
      <c r="X35" s="43">
        <v>5791.0954288987123</v>
      </c>
      <c r="Y35" s="43" t="s">
        <v>59</v>
      </c>
      <c r="Z35" s="43">
        <v>136.14453718943989</v>
      </c>
      <c r="AA35" s="43">
        <v>173</v>
      </c>
      <c r="AB35" s="43">
        <v>36.855462810560113</v>
      </c>
      <c r="AD35" s="43">
        <v>60</v>
      </c>
      <c r="AE35" s="43">
        <v>27</v>
      </c>
      <c r="AF35" s="43">
        <v>1</v>
      </c>
      <c r="AG35" s="43">
        <v>33.25</v>
      </c>
      <c r="AH35" s="43">
        <v>146</v>
      </c>
    </row>
    <row r="36" spans="1:34" x14ac:dyDescent="0.25">
      <c r="A36" s="43">
        <v>51</v>
      </c>
      <c r="B36" s="43" t="s">
        <v>61</v>
      </c>
      <c r="C36" s="43">
        <v>185543</v>
      </c>
      <c r="D36" s="43">
        <v>18746</v>
      </c>
      <c r="E36" s="43">
        <v>223.1</v>
      </c>
      <c r="F36" s="43">
        <v>216</v>
      </c>
      <c r="G36" s="43">
        <v>0.22277005826983418</v>
      </c>
      <c r="H36" s="43">
        <v>1.2535298072613179</v>
      </c>
      <c r="I36" s="43">
        <v>0.65740740740740744</v>
      </c>
      <c r="J36" s="43">
        <v>0.94907407407407407</v>
      </c>
      <c r="K36" s="43">
        <v>279.66250000000002</v>
      </c>
      <c r="L36" s="43">
        <v>149</v>
      </c>
      <c r="M36" s="43">
        <v>142</v>
      </c>
      <c r="N36" s="43">
        <v>205</v>
      </c>
      <c r="O36" s="43">
        <v>6.52</v>
      </c>
      <c r="P36" s="43">
        <v>59.75</v>
      </c>
      <c r="Q36" s="43">
        <v>3.83</v>
      </c>
      <c r="S36" s="43">
        <v>8.0305291777676295</v>
      </c>
      <c r="T36" s="43">
        <v>3073.3676008379121</v>
      </c>
      <c r="U36" s="43">
        <v>8.5647123346393403</v>
      </c>
      <c r="V36" s="43">
        <v>5243.3313789080776</v>
      </c>
      <c r="W36" s="43">
        <v>-0.4138521144780401</v>
      </c>
      <c r="X36" s="43">
        <v>2169.9637780701655</v>
      </c>
      <c r="Y36" s="43" t="s">
        <v>61</v>
      </c>
      <c r="Z36" s="43">
        <v>208.0175745364721</v>
      </c>
      <c r="AA36" s="43">
        <v>279.66250000000002</v>
      </c>
      <c r="AB36" s="43">
        <v>71.644925463527926</v>
      </c>
      <c r="AD36" s="43">
        <v>60</v>
      </c>
      <c r="AE36" s="43">
        <v>27</v>
      </c>
      <c r="AF36" s="43">
        <v>2</v>
      </c>
      <c r="AG36" s="43">
        <v>101</v>
      </c>
      <c r="AH36" s="43">
        <v>149</v>
      </c>
    </row>
    <row r="37" spans="1:34" x14ac:dyDescent="0.25">
      <c r="A37" s="43">
        <v>52</v>
      </c>
      <c r="B37" s="43" t="s">
        <v>62</v>
      </c>
      <c r="C37" s="43">
        <v>89684</v>
      </c>
      <c r="D37" s="43">
        <v>658</v>
      </c>
      <c r="E37" s="43">
        <v>347.3</v>
      </c>
      <c r="F37" s="43">
        <v>337.6</v>
      </c>
      <c r="G37" s="43">
        <v>0.23495536999712063</v>
      </c>
      <c r="H37" s="43">
        <v>1.0533400518283906</v>
      </c>
      <c r="I37" s="43">
        <v>0.64573459715639803</v>
      </c>
      <c r="J37" s="43">
        <v>1.1877962085308056</v>
      </c>
      <c r="K37" s="43">
        <v>365.82500000000005</v>
      </c>
      <c r="L37" s="43">
        <v>208.00000000000003</v>
      </c>
      <c r="M37" s="43">
        <v>217.99999999999997</v>
      </c>
      <c r="N37" s="43">
        <v>401</v>
      </c>
      <c r="O37" s="43">
        <v>8.9600000000000009</v>
      </c>
      <c r="P37" s="43">
        <v>65.67</v>
      </c>
      <c r="Q37" s="43">
        <v>2.34</v>
      </c>
      <c r="S37" s="43">
        <v>6.9307501876482798</v>
      </c>
      <c r="T37" s="43">
        <v>1023.261329768902</v>
      </c>
      <c r="U37" s="43">
        <v>6.9324171412508502</v>
      </c>
      <c r="V37" s="43">
        <v>1024.968481404906</v>
      </c>
      <c r="W37" s="43">
        <v>-1.6655650070956968E-3</v>
      </c>
      <c r="X37" s="43">
        <v>1.7071516360040278</v>
      </c>
      <c r="Y37" s="43" t="s">
        <v>62</v>
      </c>
      <c r="Z37" s="43">
        <v>329.87359786264562</v>
      </c>
      <c r="AA37" s="43">
        <v>365.82500000000005</v>
      </c>
      <c r="AB37" s="43">
        <v>35.951402137354421</v>
      </c>
      <c r="AD37" s="43">
        <v>30</v>
      </c>
      <c r="AE37" s="43">
        <v>21</v>
      </c>
      <c r="AF37" s="43">
        <v>2</v>
      </c>
      <c r="AG37" s="43">
        <v>134.4</v>
      </c>
      <c r="AH37" s="43">
        <v>208.00000000000003</v>
      </c>
    </row>
    <row r="38" spans="1:34" x14ac:dyDescent="0.25">
      <c r="A38" s="43">
        <v>53</v>
      </c>
      <c r="B38" s="43" t="s">
        <v>63</v>
      </c>
      <c r="C38" s="43">
        <v>394269</v>
      </c>
      <c r="D38" s="43">
        <v>502555.45999999996</v>
      </c>
      <c r="E38" s="43">
        <v>71.400000000000006</v>
      </c>
      <c r="F38" s="43">
        <v>62.08</v>
      </c>
      <c r="G38" s="43">
        <v>0.2310924369747899</v>
      </c>
      <c r="H38" s="43">
        <v>1.002801120448179</v>
      </c>
      <c r="I38" s="43">
        <v>1.1114690721649485</v>
      </c>
      <c r="J38" s="43">
        <v>1.4658505154639176</v>
      </c>
      <c r="K38" s="43">
        <v>71.599999999999994</v>
      </c>
      <c r="L38" s="43">
        <v>53</v>
      </c>
      <c r="M38" s="43">
        <v>69</v>
      </c>
      <c r="N38" s="43">
        <v>91</v>
      </c>
      <c r="O38" s="43">
        <v>6.98</v>
      </c>
      <c r="P38" s="43">
        <v>46.43</v>
      </c>
      <c r="Q38" s="43">
        <v>5.01</v>
      </c>
      <c r="S38" s="43">
        <v>12.603458096325999</v>
      </c>
      <c r="T38" s="43">
        <v>297585.86861647526</v>
      </c>
      <c r="U38" s="43">
        <v>12.296774597779301</v>
      </c>
      <c r="V38" s="43">
        <v>218988.52228754712</v>
      </c>
      <c r="W38" s="43">
        <v>0.35891080275761833</v>
      </c>
      <c r="X38" s="43">
        <v>-78597.346328928135</v>
      </c>
      <c r="Y38" s="43" t="s">
        <v>63</v>
      </c>
      <c r="Z38" s="43">
        <v>65.102180118131827</v>
      </c>
      <c r="AA38" s="43">
        <v>71.599999999999994</v>
      </c>
      <c r="AB38" s="43">
        <v>6.4978198818681676</v>
      </c>
      <c r="AD38" s="43">
        <v>24</v>
      </c>
      <c r="AE38" s="43">
        <v>18.600000000000001</v>
      </c>
      <c r="AF38" s="43">
        <v>0</v>
      </c>
      <c r="AG38" s="43">
        <v>0</v>
      </c>
      <c r="AH38" s="43">
        <v>53</v>
      </c>
    </row>
    <row r="39" spans="1:34" x14ac:dyDescent="0.25">
      <c r="A39" s="43">
        <v>54</v>
      </c>
      <c r="B39" s="43" t="s">
        <v>64</v>
      </c>
      <c r="C39" s="43">
        <v>142691</v>
      </c>
      <c r="D39" s="43">
        <v>4539.2</v>
      </c>
      <c r="E39" s="43">
        <v>177.9</v>
      </c>
      <c r="F39" s="43">
        <v>164.8</v>
      </c>
      <c r="G39" s="43">
        <v>0.26025857223159077</v>
      </c>
      <c r="H39" s="43">
        <v>1.1279584738617201</v>
      </c>
      <c r="I39" s="43">
        <v>0.67961165048543681</v>
      </c>
      <c r="J39" s="43">
        <v>0.97087378640776689</v>
      </c>
      <c r="K39" s="43">
        <v>200.66381250000001</v>
      </c>
      <c r="L39" s="43">
        <v>120</v>
      </c>
      <c r="M39" s="43">
        <v>112</v>
      </c>
      <c r="N39" s="43">
        <v>160</v>
      </c>
      <c r="O39" s="43">
        <v>4.26</v>
      </c>
      <c r="P39" s="43">
        <v>49.01</v>
      </c>
      <c r="Q39" s="43">
        <v>6.09</v>
      </c>
      <c r="S39" s="43">
        <v>8.5639221065269808</v>
      </c>
      <c r="T39" s="43">
        <v>5239.1895877454863</v>
      </c>
      <c r="U39" s="43">
        <v>8.74550887751262</v>
      </c>
      <c r="V39" s="43">
        <v>6282.4095835066719</v>
      </c>
      <c r="W39" s="43">
        <v>-0.16605412014205037</v>
      </c>
      <c r="X39" s="43">
        <v>1043.2199957611856</v>
      </c>
      <c r="Y39" s="43" t="s">
        <v>64</v>
      </c>
      <c r="Z39" s="43">
        <v>166.30613747318006</v>
      </c>
      <c r="AA39" s="43">
        <v>200.66381250000001</v>
      </c>
      <c r="AB39" s="43">
        <v>34.357675026819948</v>
      </c>
      <c r="AD39" s="43">
        <v>40</v>
      </c>
      <c r="AE39" s="43">
        <v>23</v>
      </c>
      <c r="AF39" s="43">
        <v>1.33</v>
      </c>
      <c r="AG39" s="43">
        <v>54.396999999999998</v>
      </c>
      <c r="AH39" s="43">
        <v>120</v>
      </c>
    </row>
    <row r="40" spans="1:34" x14ac:dyDescent="0.25">
      <c r="A40" s="43">
        <v>56</v>
      </c>
      <c r="B40" s="43" t="s">
        <v>66</v>
      </c>
      <c r="C40" s="43">
        <v>116143</v>
      </c>
      <c r="D40" s="43">
        <v>2409</v>
      </c>
      <c r="E40" s="43">
        <v>296.5</v>
      </c>
      <c r="F40" s="43">
        <v>307.20000000000005</v>
      </c>
      <c r="G40" s="43">
        <v>0.27318718381112983</v>
      </c>
      <c r="H40" s="43">
        <v>1.0357293423271501</v>
      </c>
      <c r="I40" s="43">
        <v>0.64453124999999989</v>
      </c>
      <c r="J40" s="43">
        <v>1.0253906249999998</v>
      </c>
      <c r="K40" s="43">
        <v>307.09375</v>
      </c>
      <c r="L40" s="43">
        <v>193</v>
      </c>
      <c r="M40" s="43">
        <v>198</v>
      </c>
      <c r="N40" s="43">
        <v>315</v>
      </c>
      <c r="O40" s="43">
        <v>5.84</v>
      </c>
      <c r="P40" s="43">
        <v>55.84</v>
      </c>
      <c r="Q40" s="43">
        <v>4.24</v>
      </c>
      <c r="S40" s="43">
        <v>7.4679266420671899</v>
      </c>
      <c r="T40" s="43">
        <v>1750.9725266426551</v>
      </c>
      <c r="U40" s="43">
        <v>7.5891328189281202</v>
      </c>
      <c r="V40" s="43">
        <v>1976.5987013466267</v>
      </c>
      <c r="W40" s="43">
        <v>-0.11414870127672144</v>
      </c>
      <c r="X40" s="43">
        <v>225.62617470397163</v>
      </c>
      <c r="Y40" s="43" t="s">
        <v>66</v>
      </c>
      <c r="Z40" s="43">
        <v>296.58386432699388</v>
      </c>
      <c r="AA40" s="43">
        <v>307.09375</v>
      </c>
      <c r="AB40" s="43">
        <v>10.509885673006124</v>
      </c>
      <c r="AD40" s="43">
        <v>30</v>
      </c>
      <c r="AE40" s="43">
        <v>21</v>
      </c>
      <c r="AF40" s="43">
        <v>1.5</v>
      </c>
      <c r="AG40" s="43">
        <v>95.1</v>
      </c>
      <c r="AH40" s="43">
        <v>193</v>
      </c>
    </row>
    <row r="41" spans="1:34" x14ac:dyDescent="0.25">
      <c r="A41" s="43">
        <v>57</v>
      </c>
      <c r="B41" s="43" t="s">
        <v>67</v>
      </c>
      <c r="C41" s="43">
        <v>189474</v>
      </c>
      <c r="D41" s="43">
        <v>2618</v>
      </c>
      <c r="E41" s="43">
        <v>204</v>
      </c>
      <c r="F41" s="43">
        <v>164.8</v>
      </c>
      <c r="G41" s="43">
        <v>0.25245098039215685</v>
      </c>
      <c r="H41" s="43">
        <v>1.1047794117647058</v>
      </c>
      <c r="I41" s="43">
        <v>0.6917475728155339</v>
      </c>
      <c r="J41" s="43">
        <v>1.4016990291262137</v>
      </c>
      <c r="K41" s="43">
        <v>225.375</v>
      </c>
      <c r="L41" s="43">
        <v>132</v>
      </c>
      <c r="M41" s="43">
        <v>114</v>
      </c>
      <c r="N41" s="43">
        <v>231.00000000000003</v>
      </c>
      <c r="O41" s="43">
        <v>7.63</v>
      </c>
      <c r="P41" s="43">
        <v>65.150000000000006</v>
      </c>
      <c r="Q41" s="43">
        <v>3.14</v>
      </c>
      <c r="S41" s="43">
        <v>8.4842832252902305</v>
      </c>
      <c r="T41" s="43">
        <v>4838.1283737769427</v>
      </c>
      <c r="U41" s="43">
        <v>8.6193047510669292</v>
      </c>
      <c r="V41" s="43">
        <v>5537.5350896623941</v>
      </c>
      <c r="W41" s="43">
        <v>-0.12630289552315813</v>
      </c>
      <c r="X41" s="43">
        <v>699.40671588545138</v>
      </c>
      <c r="Y41" s="43" t="s">
        <v>67</v>
      </c>
      <c r="Z41" s="43">
        <v>192.0770607268214</v>
      </c>
      <c r="AA41" s="43">
        <v>225.375</v>
      </c>
      <c r="AB41" s="43">
        <v>33.297939273178599</v>
      </c>
      <c r="AD41" s="43">
        <v>30</v>
      </c>
      <c r="AE41" s="43">
        <v>21</v>
      </c>
      <c r="AF41" s="43">
        <v>1.5</v>
      </c>
      <c r="AG41" s="43">
        <v>61.349999999999994</v>
      </c>
      <c r="AH41" s="43">
        <v>132</v>
      </c>
    </row>
    <row r="42" spans="1:34" x14ac:dyDescent="0.25">
      <c r="A42" s="43">
        <v>59</v>
      </c>
      <c r="B42" s="43" t="s">
        <v>69</v>
      </c>
      <c r="C42" s="43">
        <v>249584</v>
      </c>
      <c r="D42" s="43">
        <v>168815.74</v>
      </c>
      <c r="E42" s="43">
        <v>65.099999999999994</v>
      </c>
      <c r="F42" s="43">
        <v>70.08</v>
      </c>
      <c r="G42" s="43">
        <v>0.17357910906298005</v>
      </c>
      <c r="H42" s="43">
        <v>1.2602342549923196</v>
      </c>
      <c r="I42" s="43">
        <v>0.81335616438356162</v>
      </c>
      <c r="J42" s="43">
        <v>1.3555936073059363</v>
      </c>
      <c r="K42" s="43">
        <v>82.041249999999991</v>
      </c>
      <c r="L42" s="43">
        <v>59</v>
      </c>
      <c r="M42" s="43">
        <v>57</v>
      </c>
      <c r="N42" s="43">
        <v>95.000000000000014</v>
      </c>
      <c r="O42" s="43">
        <v>6.57</v>
      </c>
      <c r="P42" s="43">
        <v>49.16</v>
      </c>
      <c r="Q42" s="43">
        <v>5.29</v>
      </c>
      <c r="S42" s="43">
        <v>11.640965710864201</v>
      </c>
      <c r="T42" s="43">
        <v>113659.87452091688</v>
      </c>
      <c r="U42" s="43">
        <v>11.557024750509299</v>
      </c>
      <c r="V42" s="43">
        <v>104508.61116755575</v>
      </c>
      <c r="W42" s="43">
        <v>8.7564682480462508E-2</v>
      </c>
      <c r="X42" s="43">
        <v>-9151.263353361137</v>
      </c>
      <c r="Y42" s="43" t="s">
        <v>69</v>
      </c>
      <c r="Z42" s="43">
        <v>50.406423597043343</v>
      </c>
      <c r="AA42" s="43">
        <v>82.041249999999991</v>
      </c>
      <c r="AB42" s="43">
        <v>31.634826402956648</v>
      </c>
      <c r="AD42" s="43">
        <v>24</v>
      </c>
      <c r="AE42" s="43">
        <v>18.600000000000001</v>
      </c>
      <c r="AF42" s="43">
        <v>0.2</v>
      </c>
      <c r="AG42" s="43">
        <v>4.62</v>
      </c>
      <c r="AH42" s="43">
        <v>59</v>
      </c>
    </row>
    <row r="43" spans="1:34" x14ac:dyDescent="0.25">
      <c r="A43" s="43">
        <v>60</v>
      </c>
      <c r="B43" s="43" t="s">
        <v>70</v>
      </c>
      <c r="C43" s="43">
        <v>139855</v>
      </c>
      <c r="D43" s="43">
        <v>227.2</v>
      </c>
      <c r="E43" s="43">
        <v>131.1</v>
      </c>
      <c r="F43" s="43">
        <v>156.80000000000001</v>
      </c>
      <c r="G43" s="43">
        <v>0.26697177726926014</v>
      </c>
      <c r="H43" s="43">
        <v>1.376086003051106</v>
      </c>
      <c r="I43" s="43">
        <v>0.70153061224489799</v>
      </c>
      <c r="J43" s="43">
        <v>1.2181122448979591</v>
      </c>
      <c r="K43" s="43">
        <v>180.40487499999998</v>
      </c>
      <c r="L43" s="43">
        <v>106</v>
      </c>
      <c r="M43" s="43">
        <v>110.00000000000001</v>
      </c>
      <c r="N43" s="43">
        <v>191</v>
      </c>
      <c r="O43" s="43">
        <v>18.600000000000001</v>
      </c>
      <c r="P43" s="43">
        <v>55.910000000000004</v>
      </c>
      <c r="Q43" s="43">
        <v>5.25</v>
      </c>
      <c r="S43" s="43">
        <v>9.4039842918247096</v>
      </c>
      <c r="T43" s="43">
        <v>12136.640443282602</v>
      </c>
      <c r="U43" s="43">
        <v>10.4365709665207</v>
      </c>
      <c r="V43" s="43">
        <v>34083.578096300378</v>
      </c>
      <c r="W43" s="43">
        <v>-0.64391530698474464</v>
      </c>
      <c r="X43" s="43">
        <v>21946.937653017776</v>
      </c>
      <c r="Y43" s="43" t="s">
        <v>70</v>
      </c>
      <c r="Z43" s="43">
        <v>128.79246513952279</v>
      </c>
      <c r="AA43" s="43">
        <v>180.40487499999998</v>
      </c>
      <c r="AB43" s="43">
        <v>51.612409860477186</v>
      </c>
      <c r="AD43" s="43">
        <v>20</v>
      </c>
      <c r="AE43" s="43">
        <v>17</v>
      </c>
      <c r="AF43" s="43">
        <v>1.66</v>
      </c>
      <c r="AG43" s="43">
        <v>65.403999999999996</v>
      </c>
      <c r="AH43" s="43">
        <v>106</v>
      </c>
    </row>
    <row r="44" spans="1:34" x14ac:dyDescent="0.25">
      <c r="A44" s="43">
        <v>62</v>
      </c>
      <c r="B44" s="43" t="s">
        <v>72</v>
      </c>
      <c r="C44" s="43">
        <v>136292</v>
      </c>
      <c r="D44" s="43">
        <v>15863.7</v>
      </c>
      <c r="E44" s="43">
        <v>137.80000000000001</v>
      </c>
      <c r="F44" s="43">
        <v>160</v>
      </c>
      <c r="G44" s="43">
        <v>0.29390420899854858</v>
      </c>
      <c r="H44" s="43">
        <v>1.015080732946299</v>
      </c>
      <c r="I44" s="43">
        <v>0.72500000000000009</v>
      </c>
      <c r="J44" s="43">
        <v>1.4687500000000002</v>
      </c>
      <c r="K44" s="43">
        <v>139.87812500000001</v>
      </c>
      <c r="L44" s="43">
        <v>92</v>
      </c>
      <c r="M44" s="43">
        <v>116.00000000000001</v>
      </c>
      <c r="N44" s="43">
        <v>235.00000000000003</v>
      </c>
      <c r="O44" s="43">
        <v>7.3000000000000007</v>
      </c>
      <c r="P44" s="43">
        <v>62.739999999999995</v>
      </c>
      <c r="Q44" s="43">
        <v>3.55</v>
      </c>
      <c r="S44" s="43">
        <v>9.1775979540564503</v>
      </c>
      <c r="T44" s="43">
        <v>9677.878122840857</v>
      </c>
      <c r="U44" s="43">
        <v>8.8607765992732599</v>
      </c>
      <c r="V44" s="43">
        <v>7049.9556095817188</v>
      </c>
      <c r="W44" s="43">
        <v>0.37275731349109242</v>
      </c>
      <c r="X44" s="43">
        <v>-2627.9225132591382</v>
      </c>
      <c r="Y44" s="43" t="s">
        <v>72</v>
      </c>
      <c r="Z44" s="43">
        <v>123.75856659490658</v>
      </c>
      <c r="AA44" s="43">
        <v>139.87812500000001</v>
      </c>
      <c r="AB44" s="43">
        <v>16.119558405093429</v>
      </c>
      <c r="AD44" s="43">
        <v>30</v>
      </c>
      <c r="AE44" s="43">
        <v>21</v>
      </c>
      <c r="AF44" s="43">
        <v>0.75</v>
      </c>
      <c r="AG44" s="43">
        <v>30</v>
      </c>
      <c r="AH44" s="43">
        <v>92</v>
      </c>
    </row>
    <row r="45" spans="1:34" x14ac:dyDescent="0.25">
      <c r="A45" s="43">
        <v>64</v>
      </c>
      <c r="B45" s="43" t="s">
        <v>74</v>
      </c>
      <c r="C45" s="43">
        <v>144800</v>
      </c>
      <c r="D45" s="43">
        <v>663</v>
      </c>
      <c r="E45" s="43">
        <v>433.5</v>
      </c>
      <c r="F45" s="43">
        <v>392</v>
      </c>
      <c r="G45" s="43">
        <v>0.22491349480968859</v>
      </c>
      <c r="H45" s="43">
        <v>1.0486231257208767</v>
      </c>
      <c r="I45" s="43">
        <v>0.67602040816326525</v>
      </c>
      <c r="J45" s="43">
        <v>1.135204081632653</v>
      </c>
      <c r="K45" s="43">
        <v>454.578125</v>
      </c>
      <c r="L45" s="43">
        <v>295</v>
      </c>
      <c r="M45" s="43">
        <v>265</v>
      </c>
      <c r="N45" s="43">
        <v>445</v>
      </c>
      <c r="O45" s="43">
        <v>7.82</v>
      </c>
      <c r="P45" s="43">
        <v>63.4</v>
      </c>
      <c r="Q45" s="43">
        <v>2.17</v>
      </c>
      <c r="S45" s="43">
        <v>6.9756682782448403</v>
      </c>
      <c r="T45" s="43">
        <v>1070.2721899585085</v>
      </c>
      <c r="U45" s="43">
        <v>7.2003797165947496</v>
      </c>
      <c r="V45" s="43">
        <v>1339.9394650581062</v>
      </c>
      <c r="W45" s="43">
        <v>-0.20125332683436081</v>
      </c>
      <c r="X45" s="43">
        <v>269.66727509959765</v>
      </c>
      <c r="Y45" s="43" t="s">
        <v>74</v>
      </c>
      <c r="Z45" s="43">
        <v>441.43155534129846</v>
      </c>
      <c r="AA45" s="43">
        <v>454.578125</v>
      </c>
      <c r="AB45" s="43">
        <v>13.146569658701537</v>
      </c>
      <c r="AD45" s="43">
        <v>30</v>
      </c>
      <c r="AE45" s="43">
        <v>21</v>
      </c>
      <c r="AF45" s="43">
        <v>1.75</v>
      </c>
      <c r="AG45" s="43">
        <v>129.5</v>
      </c>
      <c r="AH45" s="43">
        <v>295</v>
      </c>
    </row>
    <row r="46" spans="1:34" x14ac:dyDescent="0.25">
      <c r="A46" s="43">
        <v>65</v>
      </c>
      <c r="B46" s="43" t="s">
        <v>75</v>
      </c>
      <c r="C46" s="43">
        <v>187056</v>
      </c>
      <c r="D46" s="43">
        <v>2492</v>
      </c>
      <c r="E46" s="43">
        <v>388.6</v>
      </c>
      <c r="F46" s="43">
        <v>368</v>
      </c>
      <c r="G46" s="43">
        <v>0.22825527534740092</v>
      </c>
      <c r="H46" s="43">
        <v>1.1403757076685537</v>
      </c>
      <c r="I46" s="43">
        <v>0.64945652173913049</v>
      </c>
      <c r="J46" s="43">
        <v>1.0869565217391304</v>
      </c>
      <c r="K46" s="43">
        <v>443.15</v>
      </c>
      <c r="L46" s="43">
        <v>275</v>
      </c>
      <c r="M46" s="43">
        <v>239</v>
      </c>
      <c r="N46" s="43">
        <v>400</v>
      </c>
      <c r="O46" s="43">
        <v>7.7200000000000006</v>
      </c>
      <c r="P46" s="43">
        <v>60.52000000000001</v>
      </c>
      <c r="Q46" s="43">
        <v>3.09</v>
      </c>
      <c r="S46" s="43">
        <v>7.2671525470458498</v>
      </c>
      <c r="T46" s="43">
        <v>1432.4657614487669</v>
      </c>
      <c r="U46" s="43">
        <v>7.8611991996246502</v>
      </c>
      <c r="V46" s="43">
        <v>2594.6299898256034</v>
      </c>
      <c r="W46" s="43">
        <v>-0.44791135265300419</v>
      </c>
      <c r="X46" s="43">
        <v>1162.1642283768365</v>
      </c>
      <c r="Y46" s="43" t="s">
        <v>75</v>
      </c>
      <c r="Z46" s="43">
        <v>405.30385247311602</v>
      </c>
      <c r="AA46" s="43">
        <v>443.15</v>
      </c>
      <c r="AB46" s="43">
        <v>37.846147526883954</v>
      </c>
      <c r="AD46" s="43">
        <v>30</v>
      </c>
      <c r="AE46" s="43">
        <v>21</v>
      </c>
      <c r="AF46" s="43">
        <v>2</v>
      </c>
      <c r="AG46" s="43">
        <v>142</v>
      </c>
      <c r="AH46" s="43">
        <v>275</v>
      </c>
    </row>
    <row r="47" spans="1:34" x14ac:dyDescent="0.25">
      <c r="A47" s="43">
        <v>66</v>
      </c>
      <c r="B47" s="43" t="s">
        <v>76</v>
      </c>
      <c r="C47" s="43">
        <v>184836</v>
      </c>
      <c r="D47" s="43">
        <v>13741</v>
      </c>
      <c r="E47" s="43">
        <v>122</v>
      </c>
      <c r="F47" s="43">
        <v>120.64000000000001</v>
      </c>
      <c r="G47" s="43">
        <v>0.17377049180327869</v>
      </c>
      <c r="H47" s="43">
        <v>1.3350409836065573</v>
      </c>
      <c r="I47" s="43">
        <v>0.83720159151193618</v>
      </c>
      <c r="J47" s="43">
        <v>1.4920424403183021</v>
      </c>
      <c r="K47" s="43">
        <v>162.875</v>
      </c>
      <c r="L47" s="43">
        <v>108.99999999999999</v>
      </c>
      <c r="M47" s="43">
        <v>101</v>
      </c>
      <c r="N47" s="43">
        <v>180</v>
      </c>
      <c r="O47" s="43">
        <v>4.42</v>
      </c>
      <c r="P47" s="43">
        <v>63.44</v>
      </c>
      <c r="Q47" s="43">
        <v>3.11</v>
      </c>
      <c r="S47" s="43">
        <v>8.8742365171800301</v>
      </c>
      <c r="T47" s="43">
        <v>7145.4889263284113</v>
      </c>
      <c r="U47" s="43">
        <v>8.8512205881191708</v>
      </c>
      <c r="V47" s="43">
        <v>6982.9070238812819</v>
      </c>
      <c r="W47" s="43">
        <v>2.3282839352021339E-2</v>
      </c>
      <c r="X47" s="43">
        <v>-162.58190244712932</v>
      </c>
      <c r="Y47" s="43" t="s">
        <v>76</v>
      </c>
      <c r="Z47" s="43">
        <v>90.770929507270736</v>
      </c>
      <c r="AA47" s="43">
        <v>162.875</v>
      </c>
      <c r="AB47" s="43">
        <v>72.104070492729264</v>
      </c>
      <c r="AD47" s="43">
        <v>30</v>
      </c>
      <c r="AE47" s="43">
        <v>21</v>
      </c>
      <c r="AF47" s="43">
        <v>1</v>
      </c>
      <c r="AG47" s="43">
        <v>32.6</v>
      </c>
      <c r="AH47" s="43">
        <v>108.99999999999999</v>
      </c>
    </row>
    <row r="48" spans="1:34" x14ac:dyDescent="0.25">
      <c r="A48" s="43">
        <v>68</v>
      </c>
      <c r="B48" s="43" t="s">
        <v>78</v>
      </c>
      <c r="C48" s="43">
        <v>74803</v>
      </c>
      <c r="D48" s="43">
        <v>1234</v>
      </c>
      <c r="E48" s="43">
        <v>149.5</v>
      </c>
      <c r="F48" s="43">
        <v>168</v>
      </c>
      <c r="G48" s="43">
        <v>0.25083612040133779</v>
      </c>
      <c r="H48" s="43">
        <v>1.3514841137123748</v>
      </c>
      <c r="I48" s="43">
        <v>0.6785714285714286</v>
      </c>
      <c r="K48" s="43">
        <v>202.04687500000003</v>
      </c>
      <c r="L48" s="43">
        <v>124.00000000000003</v>
      </c>
      <c r="M48" s="43">
        <v>114</v>
      </c>
      <c r="O48" s="43">
        <v>7.32</v>
      </c>
      <c r="P48" s="43">
        <v>68</v>
      </c>
      <c r="Q48" s="43">
        <v>3.68</v>
      </c>
      <c r="S48" s="43">
        <v>7.3758998611258901</v>
      </c>
      <c r="T48" s="43">
        <v>1597.0282877692002</v>
      </c>
      <c r="U48" s="43">
        <v>7.6496707734874203</v>
      </c>
      <c r="V48" s="43">
        <v>2099.9541150307027</v>
      </c>
      <c r="W48" s="43">
        <v>-0.2394937221064706</v>
      </c>
      <c r="X48" s="43">
        <v>502.92582726150249</v>
      </c>
      <c r="Y48" s="43" t="s">
        <v>78</v>
      </c>
      <c r="Z48" s="43">
        <v>119.8242605355893</v>
      </c>
      <c r="AA48" s="43">
        <v>202.04687500000003</v>
      </c>
      <c r="AB48" s="43">
        <v>82.222614464410725</v>
      </c>
      <c r="AD48" s="43">
        <v>30</v>
      </c>
      <c r="AE48" s="43">
        <v>21</v>
      </c>
      <c r="AF48" s="43">
        <v>1.5</v>
      </c>
      <c r="AG48" s="43">
        <v>62.25</v>
      </c>
      <c r="AH48" s="43">
        <v>124.00000000000003</v>
      </c>
    </row>
    <row r="49" spans="1:34" x14ac:dyDescent="0.25">
      <c r="A49" s="43">
        <v>69</v>
      </c>
      <c r="B49" s="43" t="s">
        <v>79</v>
      </c>
      <c r="C49" s="43">
        <v>95796</v>
      </c>
      <c r="D49" s="43">
        <v>1720</v>
      </c>
      <c r="E49" s="43">
        <v>94.8</v>
      </c>
      <c r="F49" s="43">
        <v>75.36</v>
      </c>
      <c r="G49" s="43">
        <v>0.17510548523206754</v>
      </c>
      <c r="H49" s="43">
        <v>1.8576635021097045</v>
      </c>
      <c r="I49" s="43">
        <v>1.0084925690021231</v>
      </c>
      <c r="J49" s="43">
        <v>2.4548832271762211</v>
      </c>
      <c r="K49" s="43">
        <v>176.10649999999998</v>
      </c>
      <c r="L49" s="43">
        <v>113</v>
      </c>
      <c r="M49" s="43">
        <v>76</v>
      </c>
      <c r="N49" s="43">
        <v>185.00000000000003</v>
      </c>
      <c r="O49" s="43">
        <v>5.9</v>
      </c>
      <c r="P49" s="43">
        <v>55.04</v>
      </c>
      <c r="Q49" s="43">
        <v>4.26</v>
      </c>
      <c r="S49" s="43">
        <v>8.1691103643484393</v>
      </c>
      <c r="T49" s="43">
        <v>3530.2019726842918</v>
      </c>
      <c r="U49" s="43">
        <v>9.1653316471961297</v>
      </c>
      <c r="V49" s="43">
        <v>9559.8914100172569</v>
      </c>
      <c r="W49" s="43">
        <v>-0.63072781674222811</v>
      </c>
      <c r="X49" s="43">
        <v>6029.6894373329651</v>
      </c>
      <c r="Y49" s="43" t="s">
        <v>79</v>
      </c>
      <c r="Z49" s="43">
        <v>68.259554756151488</v>
      </c>
      <c r="AA49" s="43">
        <v>176.10649999999998</v>
      </c>
      <c r="AB49" s="43">
        <v>107.8469452438485</v>
      </c>
      <c r="AD49" s="43">
        <v>20</v>
      </c>
      <c r="AE49" s="43">
        <v>17</v>
      </c>
      <c r="AF49" s="43">
        <v>1.66</v>
      </c>
      <c r="AG49" s="43">
        <v>40.006</v>
      </c>
      <c r="AH49" s="43">
        <v>113</v>
      </c>
    </row>
    <row r="50" spans="1:34" x14ac:dyDescent="0.25">
      <c r="A50" s="43">
        <v>70</v>
      </c>
      <c r="B50" s="43" t="s">
        <v>80</v>
      </c>
      <c r="C50" s="43">
        <v>117262</v>
      </c>
      <c r="D50" s="43">
        <v>114157.53</v>
      </c>
      <c r="E50" s="43">
        <v>9.8000000000000007</v>
      </c>
      <c r="F50" s="43">
        <v>14.240000000000002</v>
      </c>
      <c r="G50" s="43">
        <v>0.23469387755102036</v>
      </c>
      <c r="H50" s="43">
        <v>2.9591836734693877</v>
      </c>
      <c r="I50" s="43">
        <v>1.4044943820224718</v>
      </c>
      <c r="J50" s="43">
        <v>2.73876404494382</v>
      </c>
      <c r="K50" s="43">
        <v>29</v>
      </c>
      <c r="L50" s="43">
        <v>12</v>
      </c>
      <c r="M50" s="43">
        <v>20</v>
      </c>
      <c r="N50" s="43">
        <v>39</v>
      </c>
      <c r="O50" s="43">
        <v>4.71</v>
      </c>
      <c r="P50" s="43">
        <v>56.24</v>
      </c>
      <c r="Q50" s="43">
        <v>4.1399999999999997</v>
      </c>
      <c r="S50" s="43">
        <v>11.099662634220101</v>
      </c>
      <c r="T50" s="43">
        <v>66148.840048553582</v>
      </c>
      <c r="U50" s="43">
        <v>12.6446894881893</v>
      </c>
      <c r="V50" s="43">
        <v>310112.2129400358</v>
      </c>
      <c r="W50" s="43">
        <v>-0.78669385697059169</v>
      </c>
      <c r="X50" s="43">
        <v>243963.3728914822</v>
      </c>
      <c r="Y50" s="43" t="s">
        <v>80</v>
      </c>
      <c r="Z50" s="43">
        <v>5.1995478633561261</v>
      </c>
      <c r="AA50" s="43">
        <v>29</v>
      </c>
      <c r="AB50" s="43">
        <v>23.800452136643873</v>
      </c>
      <c r="AD50" s="43">
        <v>20</v>
      </c>
      <c r="AE50" s="43">
        <v>17</v>
      </c>
      <c r="AF50" s="43">
        <v>0</v>
      </c>
      <c r="AG50" s="43">
        <v>0</v>
      </c>
      <c r="AH50" s="43">
        <v>12</v>
      </c>
    </row>
    <row r="51" spans="1:34" x14ac:dyDescent="0.25">
      <c r="A51" s="43">
        <v>71</v>
      </c>
      <c r="B51" s="43" t="s">
        <v>81</v>
      </c>
      <c r="C51" s="43">
        <v>126276</v>
      </c>
      <c r="D51" s="43">
        <v>1189</v>
      </c>
      <c r="E51" s="43">
        <v>302</v>
      </c>
      <c r="F51" s="43">
        <v>272</v>
      </c>
      <c r="G51" s="43">
        <v>0.23443708609271521</v>
      </c>
      <c r="H51" s="43">
        <v>1.1175496688741722</v>
      </c>
      <c r="I51" s="43">
        <v>0.64338235294117652</v>
      </c>
      <c r="J51" s="43">
        <v>1.4154411764705881</v>
      </c>
      <c r="K51" s="43">
        <v>337.5</v>
      </c>
      <c r="L51" s="43">
        <v>191</v>
      </c>
      <c r="M51" s="43">
        <v>175</v>
      </c>
      <c r="N51" s="43">
        <v>384.99999999999994</v>
      </c>
      <c r="O51" s="43">
        <v>9.5500000000000007</v>
      </c>
      <c r="P51" s="43">
        <v>65.25</v>
      </c>
      <c r="Q51" s="43">
        <v>3.36</v>
      </c>
      <c r="S51" s="43">
        <v>7.4465897931552503</v>
      </c>
      <c r="T51" s="43">
        <v>1714.0080455306411</v>
      </c>
      <c r="U51" s="43">
        <v>7.7094092673856096</v>
      </c>
      <c r="V51" s="43">
        <v>2229.224993239965</v>
      </c>
      <c r="W51" s="43">
        <v>-0.23111931243894113</v>
      </c>
      <c r="X51" s="43">
        <v>515.2169477093239</v>
      </c>
      <c r="Y51" s="43" t="s">
        <v>81</v>
      </c>
      <c r="Z51" s="43">
        <v>291.78701555727866</v>
      </c>
      <c r="AA51" s="43">
        <v>337.5</v>
      </c>
      <c r="AB51" s="43">
        <v>45.712984442721336</v>
      </c>
      <c r="AD51" s="43">
        <v>30</v>
      </c>
      <c r="AE51" s="43">
        <v>21</v>
      </c>
      <c r="AF51" s="43">
        <v>2</v>
      </c>
      <c r="AG51" s="43">
        <v>118</v>
      </c>
      <c r="AH51" s="43">
        <v>191</v>
      </c>
    </row>
    <row r="52" spans="1:34" x14ac:dyDescent="0.25">
      <c r="A52" s="43">
        <v>72</v>
      </c>
      <c r="B52" s="43" t="s">
        <v>82</v>
      </c>
      <c r="C52" s="43">
        <v>94753</v>
      </c>
      <c r="D52" s="43">
        <v>1801.2</v>
      </c>
      <c r="E52" s="43">
        <v>135.19999999999999</v>
      </c>
      <c r="F52" s="43">
        <v>145.76</v>
      </c>
      <c r="G52" s="43">
        <v>0.25887573964497046</v>
      </c>
      <c r="H52" s="43">
        <v>1.2575110946745562</v>
      </c>
      <c r="I52" s="43">
        <v>0.672338090010977</v>
      </c>
      <c r="J52" s="43">
        <v>1.5504939626783756</v>
      </c>
      <c r="K52" s="43">
        <v>170.0155</v>
      </c>
      <c r="L52" s="43">
        <v>106</v>
      </c>
      <c r="M52" s="43">
        <v>98</v>
      </c>
      <c r="N52" s="43">
        <v>226</v>
      </c>
      <c r="O52" s="43">
        <v>11.8</v>
      </c>
      <c r="P52" s="43">
        <v>64.419999999999987</v>
      </c>
      <c r="Q52" s="43">
        <v>2.35</v>
      </c>
      <c r="S52" s="43">
        <v>8.5706784609731503</v>
      </c>
      <c r="T52" s="43">
        <v>5274.7072594905976</v>
      </c>
      <c r="U52" s="43">
        <v>8.8579736460369904</v>
      </c>
      <c r="V52" s="43">
        <v>7030.2225819865189</v>
      </c>
      <c r="W52" s="43">
        <v>-0.24970977832111085</v>
      </c>
      <c r="X52" s="43">
        <v>1755.5153224959213</v>
      </c>
      <c r="Y52" s="43" t="s">
        <v>82</v>
      </c>
      <c r="Z52" s="43">
        <v>116.92147126835985</v>
      </c>
      <c r="AA52" s="43">
        <v>170.0155</v>
      </c>
      <c r="AB52" s="43">
        <v>53.094028731640151</v>
      </c>
      <c r="AD52" s="43">
        <v>20</v>
      </c>
      <c r="AE52" s="43">
        <v>17</v>
      </c>
      <c r="AF52" s="43">
        <v>1.33</v>
      </c>
      <c r="AG52" s="43">
        <v>49.609000000000002</v>
      </c>
      <c r="AH52" s="43">
        <v>106</v>
      </c>
    </row>
    <row r="53" spans="1:34" x14ac:dyDescent="0.25">
      <c r="A53" s="43">
        <v>74</v>
      </c>
      <c r="B53" s="43" t="s">
        <v>84</v>
      </c>
      <c r="C53" s="43">
        <v>160257</v>
      </c>
      <c r="D53" s="43">
        <v>785</v>
      </c>
      <c r="E53" s="43">
        <v>330</v>
      </c>
      <c r="F53" s="43">
        <v>318.40000000000003</v>
      </c>
      <c r="G53" s="43">
        <v>0.23424242424242422</v>
      </c>
      <c r="H53" s="43">
        <v>1.271590909090909</v>
      </c>
      <c r="I53" s="43">
        <v>0.65954773869346728</v>
      </c>
      <c r="J53" s="43">
        <v>1.4604271356783918</v>
      </c>
      <c r="K53" s="43">
        <v>419.625</v>
      </c>
      <c r="L53" s="43">
        <v>233</v>
      </c>
      <c r="M53" s="43">
        <v>210</v>
      </c>
      <c r="N53" s="43">
        <v>465</v>
      </c>
      <c r="O53" s="43">
        <v>7.66</v>
      </c>
      <c r="P53" s="43">
        <v>60.989999999999995</v>
      </c>
      <c r="Q53" s="43">
        <v>3.65</v>
      </c>
      <c r="S53" s="43">
        <v>7.0346402065950002</v>
      </c>
      <c r="T53" s="43">
        <v>1135.2863701519659</v>
      </c>
      <c r="U53" s="43">
        <v>7.87089360710881</v>
      </c>
      <c r="V53" s="43">
        <v>2619.9057088233722</v>
      </c>
      <c r="W53" s="43">
        <v>-0.56666899639612023</v>
      </c>
      <c r="X53" s="43">
        <v>1484.6193386714062</v>
      </c>
      <c r="Y53" s="43" t="s">
        <v>84</v>
      </c>
      <c r="Z53" s="43">
        <v>331.28711967325506</v>
      </c>
      <c r="AA53" s="43">
        <v>419.625</v>
      </c>
      <c r="AB53" s="43">
        <v>88.337880326744937</v>
      </c>
      <c r="AD53" s="43">
        <v>30</v>
      </c>
      <c r="AE53" s="43">
        <v>21</v>
      </c>
      <c r="AF53" s="43">
        <v>2.5</v>
      </c>
      <c r="AG53" s="43">
        <v>162.5</v>
      </c>
      <c r="AH53" s="43">
        <v>233</v>
      </c>
    </row>
    <row r="54" spans="1:34" x14ac:dyDescent="0.25">
      <c r="A54" s="43">
        <v>75</v>
      </c>
      <c r="B54" s="43" t="s">
        <v>85</v>
      </c>
      <c r="C54" s="43">
        <v>91404</v>
      </c>
      <c r="D54" s="43">
        <v>2892</v>
      </c>
      <c r="E54" s="43">
        <v>158</v>
      </c>
      <c r="F54" s="43">
        <v>138.56</v>
      </c>
      <c r="G54" s="43">
        <v>0.13227848101265821</v>
      </c>
      <c r="H54" s="43">
        <v>1.3140822784810129</v>
      </c>
      <c r="I54" s="43">
        <v>0.87326789838337182</v>
      </c>
      <c r="J54" s="43">
        <v>2.0929561200923787</v>
      </c>
      <c r="K54" s="43">
        <v>207.62500000000003</v>
      </c>
      <c r="L54" s="43">
        <v>147.00000000000003</v>
      </c>
      <c r="M54" s="43">
        <v>121</v>
      </c>
      <c r="N54" s="43">
        <v>290</v>
      </c>
      <c r="O54" s="43">
        <v>7.27</v>
      </c>
      <c r="P54" s="43">
        <v>58.06</v>
      </c>
      <c r="Q54" s="43">
        <v>3.27</v>
      </c>
      <c r="S54" s="43">
        <v>8.5364393726625902</v>
      </c>
      <c r="T54" s="43">
        <v>5097.1629145615798</v>
      </c>
      <c r="U54" s="43">
        <v>8.36375595201309</v>
      </c>
      <c r="V54" s="43">
        <v>4288.7729784997036</v>
      </c>
      <c r="W54" s="43">
        <v>0.18848979419392506</v>
      </c>
      <c r="X54" s="43">
        <v>-808.38993606187614</v>
      </c>
      <c r="Y54" s="43" t="s">
        <v>85</v>
      </c>
      <c r="Z54" s="43">
        <v>114.32416675652351</v>
      </c>
      <c r="AA54" s="43">
        <v>207.62500000000003</v>
      </c>
      <c r="AB54" s="43">
        <v>93.300833243476518</v>
      </c>
      <c r="AD54" s="43">
        <v>30</v>
      </c>
      <c r="AE54" s="43">
        <v>21</v>
      </c>
      <c r="AF54" s="43">
        <v>1</v>
      </c>
      <c r="AG54" s="43">
        <v>36</v>
      </c>
      <c r="AH54" s="43">
        <v>147.00000000000003</v>
      </c>
    </row>
    <row r="55" spans="1:34" x14ac:dyDescent="0.25">
      <c r="A55" s="43">
        <v>76</v>
      </c>
      <c r="B55" s="43" t="s">
        <v>86</v>
      </c>
      <c r="C55" s="43">
        <v>82429</v>
      </c>
      <c r="D55" s="43">
        <v>3678</v>
      </c>
      <c r="E55" s="43">
        <v>236.4</v>
      </c>
      <c r="F55" s="43">
        <v>235.20000000000002</v>
      </c>
      <c r="G55" s="43">
        <v>0.23096446700507614</v>
      </c>
      <c r="H55" s="43">
        <v>1.0511315566835873</v>
      </c>
      <c r="I55" s="43">
        <v>0.64625850340136048</v>
      </c>
      <c r="J55" s="43">
        <v>1.4753401360544216</v>
      </c>
      <c r="K55" s="43">
        <v>248.48750000000001</v>
      </c>
      <c r="L55" s="43">
        <v>146</v>
      </c>
      <c r="M55" s="43">
        <v>152</v>
      </c>
      <c r="N55" s="43">
        <v>347</v>
      </c>
      <c r="O55" s="43">
        <v>18.059999999999999</v>
      </c>
      <c r="P55" s="43">
        <v>68.61</v>
      </c>
      <c r="Q55" s="43">
        <v>1.79</v>
      </c>
      <c r="S55" s="43">
        <v>8.16694666418719</v>
      </c>
      <c r="T55" s="43">
        <v>3522.5719316439986</v>
      </c>
      <c r="U55" s="43">
        <v>8.0722407039582205</v>
      </c>
      <c r="V55" s="43">
        <v>3204.2736197298032</v>
      </c>
      <c r="W55" s="43">
        <v>9.9335559221386219E-2</v>
      </c>
      <c r="X55" s="43">
        <v>-318.29831191419544</v>
      </c>
      <c r="Y55" s="43" t="s">
        <v>86</v>
      </c>
      <c r="Z55" s="43">
        <v>218.7668724260771</v>
      </c>
      <c r="AA55" s="43">
        <v>248.48750000000001</v>
      </c>
      <c r="AB55" s="43">
        <v>29.720627573922911</v>
      </c>
      <c r="AD55" s="43">
        <v>30</v>
      </c>
      <c r="AE55" s="43">
        <v>21</v>
      </c>
      <c r="AF55" s="43">
        <v>1.5</v>
      </c>
      <c r="AG55" s="43">
        <v>81.150000000000006</v>
      </c>
      <c r="AH55" s="43">
        <v>146</v>
      </c>
    </row>
    <row r="56" spans="1:34" x14ac:dyDescent="0.25">
      <c r="A56" s="43">
        <v>77</v>
      </c>
      <c r="B56" s="43" t="s">
        <v>87</v>
      </c>
      <c r="C56" s="43">
        <v>102629</v>
      </c>
      <c r="D56" s="43">
        <v>1207</v>
      </c>
      <c r="E56" s="43">
        <v>202.2</v>
      </c>
      <c r="F56" s="43">
        <v>114.72000000000001</v>
      </c>
      <c r="G56" s="43">
        <v>8.8526211671612259E-2</v>
      </c>
      <c r="H56" s="43">
        <v>1.2011313056379822</v>
      </c>
      <c r="I56" s="43">
        <v>1.324965132496513</v>
      </c>
      <c r="J56" s="43">
        <v>3.3995815899581587</v>
      </c>
      <c r="K56" s="43">
        <v>242.86875000000001</v>
      </c>
      <c r="L56" s="43">
        <v>150</v>
      </c>
      <c r="M56" s="43">
        <v>152</v>
      </c>
      <c r="N56" s="43">
        <v>390</v>
      </c>
      <c r="O56" s="43">
        <v>4.0299999999999994</v>
      </c>
      <c r="P56" s="43">
        <v>52.769999999999996</v>
      </c>
      <c r="Q56" s="43">
        <v>4.8099999999999996</v>
      </c>
      <c r="S56" s="43">
        <v>8.5563368603702301</v>
      </c>
      <c r="T56" s="43">
        <v>5199.5993855964052</v>
      </c>
      <c r="U56" s="43">
        <v>7.7843829570750298</v>
      </c>
      <c r="V56" s="43">
        <v>2402.7830701687767</v>
      </c>
      <c r="W56" s="43">
        <v>1.163990353582429</v>
      </c>
      <c r="X56" s="43">
        <v>-2796.8163154276285</v>
      </c>
      <c r="Y56" s="43" t="s">
        <v>87</v>
      </c>
      <c r="Z56" s="43">
        <v>134.37110847091168</v>
      </c>
      <c r="AA56" s="43">
        <v>242.86875000000001</v>
      </c>
      <c r="AB56" s="43">
        <v>108.49764152908833</v>
      </c>
      <c r="AD56" s="43">
        <v>30</v>
      </c>
      <c r="AE56" s="43">
        <v>21</v>
      </c>
      <c r="AF56" s="43">
        <v>1.5</v>
      </c>
      <c r="AG56" s="43">
        <v>47.25</v>
      </c>
      <c r="AH56" s="43">
        <v>150</v>
      </c>
    </row>
    <row r="57" spans="1:34" x14ac:dyDescent="0.25">
      <c r="A57" s="43">
        <v>78</v>
      </c>
      <c r="B57" s="43" t="s">
        <v>88</v>
      </c>
      <c r="C57" s="43">
        <v>81482</v>
      </c>
      <c r="D57" s="43">
        <v>4048</v>
      </c>
      <c r="E57" s="43">
        <v>236.9</v>
      </c>
      <c r="F57" s="43">
        <v>232</v>
      </c>
      <c r="G57" s="43">
        <v>0.26720135078092022</v>
      </c>
      <c r="H57" s="43">
        <v>1.0174058146897424</v>
      </c>
      <c r="I57" s="43">
        <v>0.75</v>
      </c>
      <c r="J57" s="43">
        <v>1.0991379310344827</v>
      </c>
      <c r="K57" s="43">
        <v>241.0234375</v>
      </c>
      <c r="L57" s="43">
        <v>152</v>
      </c>
      <c r="M57" s="43">
        <v>174</v>
      </c>
      <c r="N57" s="43">
        <v>255</v>
      </c>
      <c r="O57" s="43">
        <v>8.91</v>
      </c>
      <c r="P57" s="43">
        <v>67.08</v>
      </c>
      <c r="Q57" s="43">
        <v>2.83</v>
      </c>
      <c r="S57" s="43">
        <v>7.5889451129177496</v>
      </c>
      <c r="T57" s="43">
        <v>1976.2277167094057</v>
      </c>
      <c r="U57" s="43">
        <v>7.3199080694653</v>
      </c>
      <c r="V57" s="43">
        <v>1510.0651422861561</v>
      </c>
      <c r="W57" s="43">
        <v>0.3087036190488478</v>
      </c>
      <c r="X57" s="43">
        <v>-466.16257442324968</v>
      </c>
      <c r="Y57" s="43" t="s">
        <v>88</v>
      </c>
      <c r="Z57" s="43">
        <v>215.25665942792628</v>
      </c>
      <c r="AA57" s="43">
        <v>241.0234375</v>
      </c>
      <c r="AB57" s="43">
        <v>25.76677807207372</v>
      </c>
      <c r="AD57" s="43">
        <v>30</v>
      </c>
      <c r="AE57" s="43">
        <v>21</v>
      </c>
      <c r="AF57" s="43">
        <v>1.25</v>
      </c>
      <c r="AG57" s="43">
        <v>66.875</v>
      </c>
      <c r="AH57" s="43">
        <v>152</v>
      </c>
    </row>
    <row r="58" spans="1:34" x14ac:dyDescent="0.25">
      <c r="A58" s="43">
        <v>79</v>
      </c>
      <c r="B58" s="43" t="s">
        <v>89</v>
      </c>
      <c r="C58" s="43">
        <v>136082</v>
      </c>
      <c r="D58" s="43">
        <v>66200.350000000006</v>
      </c>
      <c r="E58" s="43">
        <v>59.1</v>
      </c>
      <c r="F58" s="43">
        <v>60.320000000000007</v>
      </c>
      <c r="G58" s="43">
        <v>0.25211505922165822</v>
      </c>
      <c r="H58" s="43">
        <v>1.0998307952622672</v>
      </c>
      <c r="I58" s="43">
        <v>1.0278514588859415</v>
      </c>
      <c r="J58" s="43">
        <v>2.9011936339522544</v>
      </c>
      <c r="K58" s="43">
        <v>65</v>
      </c>
      <c r="L58" s="43">
        <v>44</v>
      </c>
      <c r="M58" s="43">
        <v>62.000000000000007</v>
      </c>
      <c r="N58" s="43">
        <v>175</v>
      </c>
      <c r="O58" s="43">
        <v>8.3699999999999992</v>
      </c>
      <c r="P58" s="43">
        <v>65.289999999999992</v>
      </c>
      <c r="Q58" s="43">
        <v>2.8</v>
      </c>
      <c r="S58" s="43">
        <v>10.873643396637901</v>
      </c>
      <c r="T58" s="43">
        <v>52767.111989499921</v>
      </c>
      <c r="U58" s="43">
        <v>10.199520568535499</v>
      </c>
      <c r="V58" s="43">
        <v>26890.29093181375</v>
      </c>
      <c r="W58" s="43">
        <v>0.96231093680996405</v>
      </c>
      <c r="X58" s="43">
        <v>-25876.821057686171</v>
      </c>
      <c r="Y58" s="43" t="s">
        <v>89</v>
      </c>
      <c r="Z58" s="43">
        <v>44.134879823591106</v>
      </c>
      <c r="AA58" s="43">
        <v>65</v>
      </c>
      <c r="AB58" s="43">
        <v>20.865120176408894</v>
      </c>
      <c r="AD58" s="43">
        <v>30</v>
      </c>
      <c r="AE58" s="43">
        <v>21</v>
      </c>
      <c r="AF58" s="43">
        <v>0</v>
      </c>
      <c r="AG58" s="43">
        <v>0</v>
      </c>
      <c r="AH58" s="43">
        <v>44</v>
      </c>
    </row>
    <row r="59" spans="1:34" x14ac:dyDescent="0.25">
      <c r="A59" s="43">
        <v>80</v>
      </c>
      <c r="B59" s="43" t="s">
        <v>90</v>
      </c>
      <c r="C59" s="43">
        <v>80060</v>
      </c>
      <c r="D59" s="43">
        <v>74</v>
      </c>
      <c r="E59" s="43">
        <v>168.3</v>
      </c>
      <c r="F59" s="43">
        <v>168</v>
      </c>
      <c r="G59" s="43">
        <v>0.27510398098633387</v>
      </c>
      <c r="H59" s="43">
        <v>1.7759395424836599</v>
      </c>
      <c r="I59" s="43">
        <v>0.68452380952380942</v>
      </c>
      <c r="J59" s="43">
        <v>1.0357142857142858</v>
      </c>
      <c r="K59" s="43">
        <v>298.890625</v>
      </c>
      <c r="L59" s="43">
        <v>167.99999999999997</v>
      </c>
      <c r="M59" s="43">
        <v>114.99999999999999</v>
      </c>
      <c r="N59" s="43">
        <v>174</v>
      </c>
      <c r="O59" s="43">
        <v>4.58</v>
      </c>
      <c r="P59" s="43">
        <v>52.879999999999995</v>
      </c>
      <c r="Q59" s="43">
        <v>5.94</v>
      </c>
      <c r="S59" s="43">
        <v>6.3650679805271304</v>
      </c>
      <c r="T59" s="43">
        <v>581.18433619165864</v>
      </c>
      <c r="U59" s="43">
        <v>7.87292131810415</v>
      </c>
      <c r="V59" s="43">
        <v>2625.2235100959015</v>
      </c>
      <c r="W59" s="43">
        <v>-0.77861529353345327</v>
      </c>
      <c r="X59" s="43">
        <v>2044.0391739042429</v>
      </c>
      <c r="Y59" s="43" t="s">
        <v>90</v>
      </c>
      <c r="Z59" s="43">
        <v>147.18166619883073</v>
      </c>
      <c r="AA59" s="43">
        <v>298.890625</v>
      </c>
      <c r="AB59" s="43">
        <v>151.70895880116927</v>
      </c>
      <c r="AD59" s="43">
        <v>60</v>
      </c>
      <c r="AE59" s="43">
        <v>27</v>
      </c>
      <c r="AF59" s="43">
        <v>2.5</v>
      </c>
      <c r="AG59" s="43">
        <v>103.75</v>
      </c>
      <c r="AH59" s="43">
        <v>167.99999999999997</v>
      </c>
    </row>
    <row r="60" spans="1:34" x14ac:dyDescent="0.25">
      <c r="A60" s="43">
        <v>81</v>
      </c>
      <c r="B60" s="43" t="s">
        <v>91</v>
      </c>
      <c r="C60" s="43">
        <v>259252</v>
      </c>
      <c r="D60" s="43">
        <v>11576.5</v>
      </c>
      <c r="E60" s="43">
        <v>110.4</v>
      </c>
      <c r="F60" s="43">
        <v>79.84</v>
      </c>
      <c r="G60" s="43">
        <v>0.20652173913043478</v>
      </c>
      <c r="H60" s="43">
        <v>1.3288043478260871</v>
      </c>
      <c r="I60" s="43">
        <v>1.1397795591182365</v>
      </c>
      <c r="J60" s="43">
        <v>3.5320641282565131</v>
      </c>
      <c r="K60" s="43">
        <v>146.70000000000002</v>
      </c>
      <c r="L60" s="43">
        <v>93.000000000000014</v>
      </c>
      <c r="M60" s="43">
        <v>91</v>
      </c>
      <c r="N60" s="43">
        <v>282</v>
      </c>
      <c r="O60" s="43">
        <v>4.05</v>
      </c>
      <c r="P60" s="43">
        <v>55.04</v>
      </c>
      <c r="Q60" s="43">
        <v>3.82</v>
      </c>
      <c r="S60" s="43">
        <v>9.5419498246903895</v>
      </c>
      <c r="T60" s="43">
        <v>13932.08628399225</v>
      </c>
      <c r="U60" s="43">
        <v>9.8476768218838906</v>
      </c>
      <c r="V60" s="43">
        <v>18914.362288059383</v>
      </c>
      <c r="W60" s="43">
        <v>-0.26341231748597932</v>
      </c>
      <c r="X60" s="43">
        <v>4982.2760040671328</v>
      </c>
      <c r="Y60" s="43" t="s">
        <v>91</v>
      </c>
      <c r="Z60" s="43">
        <v>90.839475141123941</v>
      </c>
      <c r="AA60" s="43">
        <v>146.70000000000002</v>
      </c>
      <c r="AB60" s="43">
        <v>55.860524858876076</v>
      </c>
      <c r="AD60" s="43">
        <v>40</v>
      </c>
      <c r="AE60" s="43">
        <v>23</v>
      </c>
      <c r="AF60" s="43">
        <v>1</v>
      </c>
      <c r="AG60" s="43">
        <v>25</v>
      </c>
      <c r="AH60" s="43">
        <v>93.000000000000014</v>
      </c>
    </row>
    <row r="61" spans="1:34" x14ac:dyDescent="0.25">
      <c r="A61" s="43">
        <v>82</v>
      </c>
      <c r="B61" s="43" t="s">
        <v>92</v>
      </c>
      <c r="C61" s="43">
        <v>177739</v>
      </c>
      <c r="D61" s="43">
        <v>2184</v>
      </c>
      <c r="E61" s="43">
        <v>231</v>
      </c>
      <c r="F61" s="43">
        <v>204.8</v>
      </c>
      <c r="G61" s="43">
        <v>0.21428571428571427</v>
      </c>
      <c r="H61" s="43">
        <v>1.0879329004329004</v>
      </c>
      <c r="I61" s="43">
        <v>0.7177734375</v>
      </c>
      <c r="J61" s="43">
        <v>0.95703125</v>
      </c>
      <c r="K61" s="43">
        <v>251.3125</v>
      </c>
      <c r="L61" s="43">
        <v>177</v>
      </c>
      <c r="M61" s="43">
        <v>147</v>
      </c>
      <c r="N61" s="43">
        <v>196</v>
      </c>
      <c r="O61" s="43">
        <v>3.8400000000000003</v>
      </c>
      <c r="P61" s="43">
        <v>50.56</v>
      </c>
      <c r="Q61" s="43">
        <v>5.04</v>
      </c>
      <c r="S61" s="43">
        <v>8.3844604140826799</v>
      </c>
      <c r="T61" s="43">
        <v>4378.4953374271572</v>
      </c>
      <c r="U61" s="43">
        <v>8.4119226304749599</v>
      </c>
      <c r="V61" s="43">
        <v>4500.4048144316803</v>
      </c>
      <c r="W61" s="43">
        <v>-2.7088558036732532E-2</v>
      </c>
      <c r="X61" s="43">
        <v>121.90947700452307</v>
      </c>
      <c r="Y61" s="43" t="s">
        <v>92</v>
      </c>
      <c r="Z61" s="43">
        <v>214.03860624305221</v>
      </c>
      <c r="AA61" s="43">
        <v>251.3125</v>
      </c>
      <c r="AB61" s="43">
        <v>37.273893756947786</v>
      </c>
      <c r="AD61" s="43">
        <v>30</v>
      </c>
      <c r="AE61" s="43">
        <v>21</v>
      </c>
      <c r="AF61" s="43">
        <v>1</v>
      </c>
      <c r="AG61" s="43">
        <v>48.4</v>
      </c>
      <c r="AH61" s="43">
        <v>177</v>
      </c>
    </row>
    <row r="62" spans="1:34" x14ac:dyDescent="0.25">
      <c r="A62" s="43">
        <v>83</v>
      </c>
      <c r="B62" s="43" t="s">
        <v>93</v>
      </c>
      <c r="C62" s="43">
        <v>105452</v>
      </c>
      <c r="D62" s="43">
        <v>701</v>
      </c>
      <c r="E62" s="43">
        <v>136.9</v>
      </c>
      <c r="F62" s="43">
        <v>123.04000000000002</v>
      </c>
      <c r="G62" s="43">
        <v>0.25566106647187725</v>
      </c>
      <c r="H62" s="43">
        <v>1.2376876369612855</v>
      </c>
      <c r="I62" s="43">
        <v>0.7639791937581274</v>
      </c>
      <c r="J62" s="43">
        <v>2.6170351105331595</v>
      </c>
      <c r="K62" s="43">
        <v>169.4394375</v>
      </c>
      <c r="L62" s="43">
        <v>105</v>
      </c>
      <c r="M62" s="43">
        <v>94.000000000000014</v>
      </c>
      <c r="N62" s="43">
        <v>322</v>
      </c>
      <c r="O62" s="43">
        <v>12.14</v>
      </c>
      <c r="P62" s="43">
        <v>64.8</v>
      </c>
      <c r="Q62" s="43">
        <v>2.4700000000000002</v>
      </c>
      <c r="S62" s="43">
        <v>8.7300079344108905</v>
      </c>
      <c r="T62" s="43">
        <v>6185.7771915047815</v>
      </c>
      <c r="U62" s="43">
        <v>8.99628542464737</v>
      </c>
      <c r="V62" s="43">
        <v>8073.0402460425767</v>
      </c>
      <c r="W62" s="43">
        <v>-0.23377352236822255</v>
      </c>
      <c r="X62" s="43">
        <v>1887.2630545377951</v>
      </c>
      <c r="Y62" s="43" t="s">
        <v>93</v>
      </c>
      <c r="Z62" s="43">
        <v>119.55196795503448</v>
      </c>
      <c r="AA62" s="43">
        <v>169.4394375</v>
      </c>
      <c r="AB62" s="43">
        <v>49.887469544965512</v>
      </c>
      <c r="AD62" s="43">
        <v>20</v>
      </c>
      <c r="AE62" s="43">
        <v>17</v>
      </c>
      <c r="AF62" s="43">
        <v>1.33</v>
      </c>
      <c r="AG62" s="43">
        <v>43.89</v>
      </c>
      <c r="AH62" s="43">
        <v>105</v>
      </c>
    </row>
    <row r="63" spans="1:34" x14ac:dyDescent="0.25">
      <c r="A63" s="43">
        <v>84</v>
      </c>
      <c r="B63" s="43" t="s">
        <v>94</v>
      </c>
      <c r="C63" s="43">
        <v>169880</v>
      </c>
      <c r="D63" s="43">
        <v>2207</v>
      </c>
      <c r="E63" s="43">
        <v>374</v>
      </c>
      <c r="F63" s="43">
        <v>387.20000000000005</v>
      </c>
      <c r="G63" s="43">
        <v>0.2700534759358289</v>
      </c>
      <c r="H63" s="43">
        <v>1.1483957219251337</v>
      </c>
      <c r="I63" s="43">
        <v>0.64307851239669422</v>
      </c>
      <c r="J63" s="43">
        <v>1.0356404958677685</v>
      </c>
      <c r="K63" s="43">
        <v>429.5</v>
      </c>
      <c r="L63" s="43">
        <v>265</v>
      </c>
      <c r="M63" s="43">
        <v>249.00000000000003</v>
      </c>
      <c r="N63" s="43">
        <v>401</v>
      </c>
      <c r="O63" s="43">
        <v>5.6999999999999993</v>
      </c>
      <c r="P63" s="43">
        <v>50.46</v>
      </c>
      <c r="Q63" s="43">
        <v>3.83</v>
      </c>
      <c r="S63" s="43">
        <v>7.2357937398936496</v>
      </c>
      <c r="T63" s="43">
        <v>1388.2423643293851</v>
      </c>
      <c r="U63" s="43">
        <v>8.0591953880402496</v>
      </c>
      <c r="V63" s="43">
        <v>3162.7443283893226</v>
      </c>
      <c r="W63" s="43">
        <v>-0.56106399373851079</v>
      </c>
      <c r="X63" s="43">
        <v>1774.5019640599376</v>
      </c>
      <c r="Y63" s="43" t="s">
        <v>94</v>
      </c>
      <c r="Z63" s="43">
        <v>414.17935048181312</v>
      </c>
      <c r="AA63" s="43">
        <v>429.5</v>
      </c>
      <c r="AB63" s="43">
        <v>15.320649518186883</v>
      </c>
      <c r="AD63" s="43">
        <v>30</v>
      </c>
      <c r="AE63" s="43">
        <v>21</v>
      </c>
      <c r="AF63" s="43">
        <v>2</v>
      </c>
      <c r="AG63" s="43">
        <v>66</v>
      </c>
      <c r="AH63" s="43">
        <v>265</v>
      </c>
    </row>
    <row r="64" spans="1:34" x14ac:dyDescent="0.25">
      <c r="A64" s="43">
        <v>85</v>
      </c>
      <c r="B64" s="43" t="s">
        <v>95</v>
      </c>
      <c r="C64" s="43">
        <v>155432</v>
      </c>
      <c r="D64" s="43">
        <v>2367</v>
      </c>
      <c r="E64" s="43">
        <v>269.2</v>
      </c>
      <c r="F64" s="43">
        <v>280</v>
      </c>
      <c r="G64" s="43">
        <v>0.29346210995542349</v>
      </c>
      <c r="H64" s="43">
        <v>1.2336587574294204</v>
      </c>
      <c r="I64" s="43">
        <v>0.67142857142857149</v>
      </c>
      <c r="J64" s="43">
        <v>1.3</v>
      </c>
      <c r="K64" s="43">
        <v>332.10093749999999</v>
      </c>
      <c r="L64" s="43">
        <v>216</v>
      </c>
      <c r="M64" s="43">
        <v>188.00000000000003</v>
      </c>
      <c r="N64" s="43">
        <v>364</v>
      </c>
      <c r="O64" s="43">
        <v>9.4600000000000009</v>
      </c>
      <c r="P64" s="43">
        <v>69.63</v>
      </c>
      <c r="Q64" s="43">
        <v>2.59</v>
      </c>
      <c r="S64" s="43">
        <v>7.1912313220191404</v>
      </c>
      <c r="T64" s="43">
        <v>1327.7370713849527</v>
      </c>
      <c r="U64" s="43">
        <v>7.9392055941816899</v>
      </c>
      <c r="V64" s="43">
        <v>2805.1312103795649</v>
      </c>
      <c r="W64" s="43">
        <v>-0.52667559133346376</v>
      </c>
      <c r="X64" s="43">
        <v>1477.3941389946121</v>
      </c>
      <c r="Y64" s="43" t="s">
        <v>95</v>
      </c>
      <c r="Z64" s="43">
        <v>271.47142711963153</v>
      </c>
      <c r="AA64" s="43">
        <v>332.10093749999999</v>
      </c>
      <c r="AB64" s="43">
        <v>60.629510380368458</v>
      </c>
      <c r="AD64" s="43">
        <v>30</v>
      </c>
      <c r="AE64" s="43">
        <v>21</v>
      </c>
      <c r="AF64" s="43">
        <v>1.5</v>
      </c>
      <c r="AG64" s="43">
        <v>90</v>
      </c>
      <c r="AH64" s="43">
        <v>216</v>
      </c>
    </row>
    <row r="65" spans="1:34" x14ac:dyDescent="0.25">
      <c r="A65" s="43">
        <v>86</v>
      </c>
      <c r="B65" s="43" t="s">
        <v>96</v>
      </c>
      <c r="C65" s="43">
        <v>76886</v>
      </c>
      <c r="D65" s="43">
        <v>75755.510000000009</v>
      </c>
      <c r="E65" s="43">
        <v>43.5</v>
      </c>
      <c r="F65" s="43">
        <v>51.84</v>
      </c>
      <c r="G65" s="43">
        <v>0.18850574712643678</v>
      </c>
      <c r="H65" s="43">
        <v>1.2551724137931035</v>
      </c>
      <c r="I65" s="43">
        <v>0.81018518518518512</v>
      </c>
      <c r="J65" s="43">
        <v>1.9097222222222221</v>
      </c>
      <c r="K65" s="43">
        <v>54.6</v>
      </c>
      <c r="L65" s="43">
        <v>43</v>
      </c>
      <c r="M65" s="43">
        <v>42</v>
      </c>
      <c r="N65" s="43">
        <v>99</v>
      </c>
      <c r="O65" s="43">
        <v>6.6999999999999993</v>
      </c>
      <c r="P65" s="43">
        <v>57.949999999999996</v>
      </c>
      <c r="Q65" s="43">
        <v>4.05</v>
      </c>
      <c r="S65" s="43">
        <v>10.861355793529601</v>
      </c>
      <c r="T65" s="43">
        <v>52122.697920422172</v>
      </c>
      <c r="U65" s="43">
        <v>10.0518230615323</v>
      </c>
      <c r="V65" s="43">
        <v>23198.03977278421</v>
      </c>
      <c r="W65" s="43">
        <v>1.2468578565664925</v>
      </c>
      <c r="X65" s="43">
        <v>-28924.658147637962</v>
      </c>
      <c r="Y65" s="43" t="s">
        <v>96</v>
      </c>
      <c r="Z65" s="43">
        <v>27.361258012528541</v>
      </c>
      <c r="AA65" s="43">
        <v>54.6</v>
      </c>
      <c r="AB65" s="43">
        <v>27.23874198747146</v>
      </c>
      <c r="AD65" s="43">
        <v>12</v>
      </c>
      <c r="AE65" s="43">
        <v>11.6</v>
      </c>
      <c r="AF65" s="43">
        <v>0</v>
      </c>
      <c r="AG65" s="43">
        <v>0</v>
      </c>
      <c r="AH65" s="43">
        <v>43</v>
      </c>
    </row>
    <row r="66" spans="1:34" x14ac:dyDescent="0.25">
      <c r="A66" s="43">
        <v>87</v>
      </c>
      <c r="B66" s="43" t="s">
        <v>97</v>
      </c>
      <c r="C66" s="43">
        <v>170994</v>
      </c>
      <c r="D66" s="43">
        <v>1895.3</v>
      </c>
      <c r="E66" s="43">
        <v>142.5</v>
      </c>
      <c r="F66" s="43">
        <v>127.52000000000001</v>
      </c>
      <c r="G66" s="43">
        <v>0.24561403508771928</v>
      </c>
      <c r="H66" s="43">
        <v>1.3479166666666667</v>
      </c>
      <c r="I66" s="43">
        <v>0.79987452948557081</v>
      </c>
      <c r="J66" s="43">
        <v>1.7644291091593474</v>
      </c>
      <c r="K66" s="43">
        <v>192.078125</v>
      </c>
      <c r="L66" s="43">
        <v>116.00000000000001</v>
      </c>
      <c r="M66" s="43">
        <v>102</v>
      </c>
      <c r="N66" s="43">
        <v>225</v>
      </c>
      <c r="O66" s="43">
        <v>4.16</v>
      </c>
      <c r="P66" s="43">
        <v>54.54</v>
      </c>
      <c r="Q66" s="43">
        <v>5.14</v>
      </c>
      <c r="S66" s="43">
        <v>8.3993744620622799</v>
      </c>
      <c r="T66" s="43">
        <v>4444.2858086197257</v>
      </c>
      <c r="U66" s="43">
        <v>8.9468816737376802</v>
      </c>
      <c r="V66" s="43">
        <v>7683.8935761785006</v>
      </c>
      <c r="W66" s="43">
        <v>-0.42161018179665599</v>
      </c>
      <c r="X66" s="43">
        <v>3239.6077675587749</v>
      </c>
      <c r="Y66" s="43" t="s">
        <v>97</v>
      </c>
      <c r="Z66" s="43">
        <v>124.04419697366666</v>
      </c>
      <c r="AA66" s="43">
        <v>192.078125</v>
      </c>
      <c r="AB66" s="43">
        <v>68.033928026333342</v>
      </c>
      <c r="AD66" s="43">
        <v>30</v>
      </c>
      <c r="AE66" s="43">
        <v>21</v>
      </c>
      <c r="AF66" s="43">
        <v>1.5</v>
      </c>
      <c r="AG66" s="43">
        <v>50.849999999999994</v>
      </c>
      <c r="AH66" s="43">
        <v>116.00000000000001</v>
      </c>
    </row>
    <row r="67" spans="1:34" x14ac:dyDescent="0.25">
      <c r="A67" s="43">
        <v>88</v>
      </c>
      <c r="B67" s="43" t="s">
        <v>98</v>
      </c>
      <c r="C67" s="43">
        <v>80661</v>
      </c>
      <c r="D67" s="43">
        <v>15620.749999999998</v>
      </c>
      <c r="E67" s="43">
        <v>97.7</v>
      </c>
      <c r="F67" s="43">
        <v>93.600000000000009</v>
      </c>
      <c r="G67" s="43">
        <v>0.17502558853633574</v>
      </c>
      <c r="H67" s="43">
        <v>1.1156601842374616</v>
      </c>
      <c r="I67" s="43">
        <v>0.95085470085470081</v>
      </c>
      <c r="J67" s="43">
        <v>2.7777777777777777</v>
      </c>
      <c r="K67" s="43">
        <v>109</v>
      </c>
      <c r="L67" s="43">
        <v>82</v>
      </c>
      <c r="M67" s="43">
        <v>89</v>
      </c>
      <c r="N67" s="43">
        <v>260</v>
      </c>
      <c r="O67" s="43">
        <v>5.3100000000000005</v>
      </c>
      <c r="P67" s="43">
        <v>62.949999999999996</v>
      </c>
      <c r="Q67" s="43">
        <v>1.86</v>
      </c>
      <c r="S67" s="43">
        <v>9.2756941401988797</v>
      </c>
      <c r="T67" s="43">
        <v>10675.366181219788</v>
      </c>
      <c r="U67" s="43">
        <v>8.3086933810386903</v>
      </c>
      <c r="V67" s="43">
        <v>4059.0059431913087</v>
      </c>
      <c r="W67" s="43">
        <v>1.6300444814886139</v>
      </c>
      <c r="X67" s="43">
        <v>-6616.3602380284792</v>
      </c>
      <c r="Y67" s="43" t="s">
        <v>98</v>
      </c>
      <c r="Z67" s="43">
        <v>66.030664501919475</v>
      </c>
      <c r="AA67" s="43">
        <v>109</v>
      </c>
      <c r="AB67" s="43">
        <v>42.969335498080525</v>
      </c>
      <c r="AD67" s="43">
        <v>60</v>
      </c>
      <c r="AE67" s="43">
        <v>27</v>
      </c>
      <c r="AF67" s="43">
        <v>0</v>
      </c>
      <c r="AG67" s="43">
        <v>0</v>
      </c>
      <c r="AH67" s="43">
        <v>82</v>
      </c>
    </row>
    <row r="68" spans="1:34" x14ac:dyDescent="0.25">
      <c r="A68" s="43">
        <v>89</v>
      </c>
      <c r="B68" s="43" t="s">
        <v>99</v>
      </c>
      <c r="C68" s="43">
        <v>78044</v>
      </c>
      <c r="D68" s="43">
        <v>1089</v>
      </c>
      <c r="E68" s="43">
        <v>302</v>
      </c>
      <c r="F68" s="43">
        <v>313.60000000000002</v>
      </c>
      <c r="G68" s="43">
        <v>0.26986754966887416</v>
      </c>
      <c r="H68" s="43">
        <v>1.1163079470198676</v>
      </c>
      <c r="I68" s="43">
        <v>0.65051020408163263</v>
      </c>
      <c r="J68" s="43">
        <v>1.2850765306122447</v>
      </c>
      <c r="K68" s="43">
        <v>337.125</v>
      </c>
      <c r="L68" s="43">
        <v>222</v>
      </c>
      <c r="M68" s="43">
        <v>204</v>
      </c>
      <c r="N68" s="43">
        <v>403</v>
      </c>
      <c r="O68" s="43">
        <v>6.13</v>
      </c>
      <c r="P68" s="43">
        <v>61.36</v>
      </c>
      <c r="Q68" s="43">
        <v>2.74</v>
      </c>
      <c r="S68" s="43">
        <v>6.5973211913154204</v>
      </c>
      <c r="T68" s="43">
        <v>733.12864503887965</v>
      </c>
      <c r="U68" s="43">
        <v>6.7567607192258601</v>
      </c>
      <c r="V68" s="43">
        <v>859.85237645297502</v>
      </c>
      <c r="W68" s="43">
        <v>-0.14737847435725013</v>
      </c>
      <c r="X68" s="43">
        <v>126.72373141409537</v>
      </c>
      <c r="Y68" s="43" t="s">
        <v>99</v>
      </c>
      <c r="Z68" s="43">
        <v>283.4262477437079</v>
      </c>
      <c r="AA68" s="43">
        <v>337.125</v>
      </c>
      <c r="AB68" s="43">
        <v>53.698752256292096</v>
      </c>
      <c r="AD68" s="43">
        <v>30</v>
      </c>
      <c r="AE68" s="43">
        <v>21</v>
      </c>
      <c r="AF68" s="43">
        <v>1.5</v>
      </c>
      <c r="AG68" s="43">
        <v>94.199999999999989</v>
      </c>
      <c r="AH68" s="43">
        <v>222</v>
      </c>
    </row>
    <row r="69" spans="1:34" x14ac:dyDescent="0.25">
      <c r="A69" s="43">
        <v>90</v>
      </c>
      <c r="B69" s="43" t="s">
        <v>100</v>
      </c>
      <c r="C69" s="43">
        <v>81203</v>
      </c>
      <c r="D69" s="43">
        <v>4356</v>
      </c>
      <c r="E69" s="43">
        <v>116.7</v>
      </c>
      <c r="F69" s="43">
        <v>100.48</v>
      </c>
      <c r="G69" s="43">
        <v>0.15338474721508139</v>
      </c>
      <c r="H69" s="43">
        <v>1.4042952013710368</v>
      </c>
      <c r="I69" s="43">
        <v>0.92555732484076447</v>
      </c>
      <c r="J69" s="43">
        <v>3.4832802547770698</v>
      </c>
      <c r="K69" s="43">
        <v>163.88124999999999</v>
      </c>
      <c r="L69" s="43">
        <v>111</v>
      </c>
      <c r="M69" s="43">
        <v>93.000000000000014</v>
      </c>
      <c r="N69" s="43">
        <v>350</v>
      </c>
      <c r="O69" s="43">
        <v>4.45</v>
      </c>
      <c r="P69" s="43">
        <v>58.32</v>
      </c>
      <c r="Q69" s="43">
        <v>3.68</v>
      </c>
      <c r="S69" s="43">
        <v>8.2738364853050896</v>
      </c>
      <c r="T69" s="43">
        <v>3919.9590460946119</v>
      </c>
      <c r="U69" s="43">
        <v>8.0975088755154907</v>
      </c>
      <c r="V69" s="43">
        <v>3286.2713589572982</v>
      </c>
      <c r="W69" s="43">
        <v>0.19282877703026224</v>
      </c>
      <c r="X69" s="43">
        <v>-633.68768713731379</v>
      </c>
      <c r="Y69" s="43" t="s">
        <v>100</v>
      </c>
      <c r="Z69" s="43">
        <v>78.932139101097206</v>
      </c>
      <c r="AA69" s="43">
        <v>163.88124999999999</v>
      </c>
      <c r="AB69" s="43">
        <v>84.949110898902788</v>
      </c>
      <c r="AD69" s="43">
        <v>30</v>
      </c>
      <c r="AE69" s="43">
        <v>21</v>
      </c>
      <c r="AF69" s="43">
        <v>1</v>
      </c>
      <c r="AG69" s="43">
        <v>28.8</v>
      </c>
      <c r="AH69" s="43">
        <v>111</v>
      </c>
    </row>
    <row r="70" spans="1:34" x14ac:dyDescent="0.25">
      <c r="A70" s="43">
        <v>91</v>
      </c>
      <c r="B70" s="43" t="s">
        <v>101</v>
      </c>
      <c r="C70" s="43">
        <v>251462</v>
      </c>
      <c r="D70" s="43">
        <v>9529</v>
      </c>
      <c r="E70" s="43">
        <v>161</v>
      </c>
      <c r="F70" s="43">
        <v>141.44000000000003</v>
      </c>
      <c r="G70" s="43">
        <v>0.21739130434782608</v>
      </c>
      <c r="H70" s="43">
        <v>1.1213897515527951</v>
      </c>
      <c r="I70" s="43">
        <v>0.79185520361990935</v>
      </c>
      <c r="J70" s="43">
        <v>1.6968325791855201</v>
      </c>
      <c r="K70" s="43">
        <v>180.54375000000002</v>
      </c>
      <c r="L70" s="43">
        <v>113</v>
      </c>
      <c r="M70" s="43">
        <v>112</v>
      </c>
      <c r="N70" s="43">
        <v>240</v>
      </c>
      <c r="O70" s="43">
        <v>5.29</v>
      </c>
      <c r="P70" s="43">
        <v>55.28</v>
      </c>
      <c r="Q70" s="43">
        <v>5.14</v>
      </c>
      <c r="S70" s="43">
        <v>9.4499048628678892</v>
      </c>
      <c r="T70" s="43">
        <v>12706.956302777884</v>
      </c>
      <c r="U70" s="43">
        <v>9.5097511334881002</v>
      </c>
      <c r="V70" s="43">
        <v>13490.636531039181</v>
      </c>
      <c r="W70" s="43">
        <v>-5.8090678409295958E-2</v>
      </c>
      <c r="X70" s="43">
        <v>783.68022826129709</v>
      </c>
      <c r="Y70" s="43" t="s">
        <v>101</v>
      </c>
      <c r="Z70" s="43">
        <v>146.1025778436402</v>
      </c>
      <c r="AA70" s="43">
        <v>180.54375000000002</v>
      </c>
      <c r="AB70" s="43">
        <v>34.441172156359812</v>
      </c>
      <c r="AD70" s="43">
        <v>17.14</v>
      </c>
      <c r="AE70" s="43">
        <v>15.3</v>
      </c>
      <c r="AF70" s="43">
        <v>1.3</v>
      </c>
      <c r="AG70" s="43">
        <v>47.45</v>
      </c>
      <c r="AH70" s="43">
        <v>113</v>
      </c>
    </row>
    <row r="71" spans="1:34" x14ac:dyDescent="0.25">
      <c r="A71" s="43">
        <v>92</v>
      </c>
      <c r="B71" s="43" t="s">
        <v>102</v>
      </c>
      <c r="C71" s="43">
        <v>94029</v>
      </c>
      <c r="D71" s="43">
        <v>2610</v>
      </c>
      <c r="E71" s="43">
        <v>167</v>
      </c>
      <c r="F71" s="43">
        <v>196.8</v>
      </c>
      <c r="G71" s="43">
        <v>0.28443113772455092</v>
      </c>
      <c r="H71" s="43">
        <v>1.4109281437125749</v>
      </c>
      <c r="I71" s="43">
        <v>0.6707317073170731</v>
      </c>
      <c r="J71" s="43">
        <v>1.3211382113821137</v>
      </c>
      <c r="K71" s="43">
        <v>235.625</v>
      </c>
      <c r="L71" s="43">
        <v>132</v>
      </c>
      <c r="M71" s="43">
        <v>132</v>
      </c>
      <c r="N71" s="43">
        <v>260</v>
      </c>
      <c r="O71" s="43">
        <v>8.6</v>
      </c>
      <c r="P71" s="43">
        <v>66.320000000000007</v>
      </c>
      <c r="Q71" s="43">
        <v>2.75</v>
      </c>
      <c r="S71" s="43">
        <v>7.29803476417701</v>
      </c>
      <c r="T71" s="43">
        <v>1477.3936458379617</v>
      </c>
      <c r="U71" s="43">
        <v>8.0571722961304104</v>
      </c>
      <c r="V71" s="43">
        <v>3156.3522739626378</v>
      </c>
      <c r="W71" s="43">
        <v>-0.53193005165321106</v>
      </c>
      <c r="X71" s="43">
        <v>1678.9586281246761</v>
      </c>
      <c r="Y71" s="43" t="s">
        <v>102</v>
      </c>
      <c r="Z71" s="43">
        <v>147.73085359063674</v>
      </c>
      <c r="AA71" s="43">
        <v>235.625</v>
      </c>
      <c r="AB71" s="43">
        <v>87.894146409363259</v>
      </c>
      <c r="AD71" s="43">
        <v>30</v>
      </c>
      <c r="AE71" s="43">
        <v>21</v>
      </c>
      <c r="AF71" s="43">
        <v>2</v>
      </c>
      <c r="AG71" s="43">
        <v>93.8</v>
      </c>
      <c r="AH71" s="43">
        <v>132</v>
      </c>
    </row>
    <row r="72" spans="1:34" x14ac:dyDescent="0.25">
      <c r="A72" s="43">
        <v>93</v>
      </c>
      <c r="B72" s="43" t="s">
        <v>103</v>
      </c>
      <c r="C72" s="43">
        <v>96964</v>
      </c>
      <c r="D72" s="43">
        <v>585</v>
      </c>
      <c r="E72" s="43">
        <v>414.7</v>
      </c>
      <c r="F72" s="43">
        <v>379.20000000000005</v>
      </c>
      <c r="G72" s="43">
        <v>0.21003134796238243</v>
      </c>
      <c r="H72" s="43">
        <v>1.0650470219435737</v>
      </c>
      <c r="I72" s="43">
        <v>0.64345991561181426</v>
      </c>
      <c r="J72" s="43">
        <v>1.2552742616033754</v>
      </c>
      <c r="K72" s="43">
        <v>441.67500000000001</v>
      </c>
      <c r="L72" s="43">
        <v>267</v>
      </c>
      <c r="M72" s="43">
        <v>244</v>
      </c>
      <c r="N72" s="43">
        <v>476</v>
      </c>
      <c r="O72" s="43">
        <v>8.44</v>
      </c>
      <c r="P72" s="43">
        <v>64</v>
      </c>
      <c r="Q72" s="43">
        <v>2.11</v>
      </c>
      <c r="S72" s="43">
        <v>6.7130153706095399</v>
      </c>
      <c r="T72" s="43">
        <v>823.0486982951461</v>
      </c>
      <c r="U72" s="43">
        <v>6.7807947580690602</v>
      </c>
      <c r="V72" s="43">
        <v>880.76844384473759</v>
      </c>
      <c r="W72" s="43">
        <v>-6.55333941093902E-2</v>
      </c>
      <c r="X72" s="43">
        <v>57.719745549591494</v>
      </c>
      <c r="Y72" s="43" t="s">
        <v>103</v>
      </c>
      <c r="Z72" s="43">
        <v>397.15475633848189</v>
      </c>
      <c r="AA72" s="43">
        <v>441.67500000000001</v>
      </c>
      <c r="AB72" s="43">
        <v>44.520243661518123</v>
      </c>
      <c r="AD72" s="43">
        <v>30</v>
      </c>
      <c r="AE72" s="43">
        <v>21</v>
      </c>
      <c r="AF72" s="43">
        <v>2</v>
      </c>
      <c r="AG72" s="43">
        <v>144.80000000000001</v>
      </c>
      <c r="AH72" s="43">
        <v>267</v>
      </c>
    </row>
    <row r="73" spans="1:34" x14ac:dyDescent="0.25">
      <c r="A73" s="43">
        <v>94</v>
      </c>
      <c r="B73" s="43" t="s">
        <v>104</v>
      </c>
      <c r="C73" s="43">
        <v>137505</v>
      </c>
      <c r="D73" s="43">
        <v>170569.94</v>
      </c>
      <c r="E73" s="43">
        <v>88.3</v>
      </c>
      <c r="F73" s="43">
        <v>100.96000000000001</v>
      </c>
      <c r="G73" s="43">
        <v>0.18120045300113252</v>
      </c>
      <c r="H73" s="43">
        <v>1.0532276330690826</v>
      </c>
      <c r="I73" s="43">
        <v>0.77258320126782876</v>
      </c>
      <c r="J73" s="43">
        <v>1.1489698890649762</v>
      </c>
      <c r="K73" s="43">
        <v>92.999999999999986</v>
      </c>
      <c r="L73" s="43">
        <v>71.999999999999986</v>
      </c>
      <c r="M73" s="43">
        <v>78</v>
      </c>
      <c r="N73" s="43">
        <v>116.00000000000001</v>
      </c>
      <c r="O73" s="43">
        <v>8.27</v>
      </c>
      <c r="P73" s="43">
        <v>59.96</v>
      </c>
      <c r="Q73" s="43">
        <v>2.76</v>
      </c>
      <c r="S73" s="43">
        <v>10.682446060925001</v>
      </c>
      <c r="T73" s="43">
        <v>43584.029262996766</v>
      </c>
      <c r="U73" s="43">
        <v>9.8631042281872805</v>
      </c>
      <c r="V73" s="43">
        <v>19208.424314903765</v>
      </c>
      <c r="W73" s="43">
        <v>1.2690059605347241</v>
      </c>
      <c r="X73" s="43">
        <v>-24375.604948093001</v>
      </c>
      <c r="Y73" s="43" t="s">
        <v>104</v>
      </c>
      <c r="Z73" s="43">
        <v>66.000137759964431</v>
      </c>
      <c r="AA73" s="43">
        <v>92.999999999999986</v>
      </c>
      <c r="AB73" s="43">
        <v>26.999862240035554</v>
      </c>
      <c r="AD73" s="43">
        <v>30</v>
      </c>
      <c r="AE73" s="43">
        <v>21</v>
      </c>
      <c r="AF73" s="43">
        <v>0</v>
      </c>
      <c r="AG73" s="43">
        <v>0</v>
      </c>
      <c r="AH73" s="43">
        <v>71.999999999999986</v>
      </c>
    </row>
  </sheetData>
  <conditionalFormatting sqref="W12">
    <cfRule type="top10" dxfId="17" priority="18" bottom="1" rank="10"/>
    <cfRule type="top10" dxfId="16" priority="19" rank="10"/>
  </conditionalFormatting>
  <conditionalFormatting sqref="W12">
    <cfRule type="top10" dxfId="15" priority="17" bottom="1" rank="10"/>
  </conditionalFormatting>
  <conditionalFormatting sqref="W12">
    <cfRule type="top10" dxfId="14" priority="16" rank="20"/>
  </conditionalFormatting>
  <conditionalFormatting sqref="AB12:AC12">
    <cfRule type="cellIs" dxfId="13" priority="15" operator="greaterThan">
      <formula>0</formula>
    </cfRule>
  </conditionalFormatting>
  <conditionalFormatting sqref="V12">
    <cfRule type="top10" dxfId="12" priority="14" rank="20"/>
  </conditionalFormatting>
  <conditionalFormatting sqref="W1">
    <cfRule type="top10" dxfId="11" priority="12" bottom="1" rank="10"/>
  </conditionalFormatting>
  <conditionalFormatting sqref="W1">
    <cfRule type="top10" dxfId="10" priority="11" rank="20"/>
  </conditionalFormatting>
  <conditionalFormatting sqref="AB1:AC1">
    <cfRule type="cellIs" dxfId="9" priority="10" operator="greaterThan">
      <formula>0</formula>
    </cfRule>
  </conditionalFormatting>
  <conditionalFormatting sqref="V1">
    <cfRule type="top10" dxfId="8" priority="9" rank="20"/>
  </conditionalFormatting>
  <conditionalFormatting sqref="X1:X1048576">
    <cfRule type="top10" dxfId="7" priority="1" rank="11"/>
    <cfRule type="top10" dxfId="6" priority="2" rank="10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Normal="100" workbookViewId="0"/>
  </sheetViews>
  <sheetFormatPr defaultRowHeight="15" x14ac:dyDescent="0.25"/>
  <cols>
    <col min="1" max="1" width="34.7109375" bestFit="1" customWidth="1"/>
    <col min="2" max="2" width="12.5703125" bestFit="1" customWidth="1"/>
    <col min="3" max="4" width="12" bestFit="1" customWidth="1"/>
    <col min="5" max="5" width="8.140625" bestFit="1" customWidth="1"/>
    <col min="6" max="6" width="9" bestFit="1" customWidth="1"/>
    <col min="8" max="8" width="10.85546875" bestFit="1" customWidth="1"/>
  </cols>
  <sheetData>
    <row r="1" spans="1:12" s="47" customFormat="1" x14ac:dyDescent="0.25">
      <c r="A1" s="51" t="s">
        <v>172</v>
      </c>
      <c r="B1" s="51"/>
      <c r="C1" s="51"/>
      <c r="D1" s="51"/>
      <c r="E1" s="51"/>
      <c r="F1" s="51"/>
      <c r="G1" s="51"/>
      <c r="H1" s="51"/>
    </row>
    <row r="2" spans="1:12" x14ac:dyDescent="0.25">
      <c r="A2" s="48" t="s">
        <v>22</v>
      </c>
      <c r="B2" s="49"/>
      <c r="C2" s="50"/>
      <c r="D2" s="50"/>
      <c r="E2" s="52"/>
      <c r="F2" s="50"/>
      <c r="G2" s="50"/>
      <c r="H2" s="50"/>
      <c r="I2" s="54"/>
      <c r="J2" s="55"/>
      <c r="K2" s="53"/>
      <c r="L2" s="53"/>
    </row>
    <row r="3" spans="1:12" x14ac:dyDescent="0.25">
      <c r="A3" s="48" t="s">
        <v>32</v>
      </c>
      <c r="B3" s="49"/>
      <c r="C3" s="50"/>
      <c r="D3" s="50"/>
      <c r="E3" s="52"/>
      <c r="F3" s="50"/>
      <c r="G3" s="50"/>
      <c r="H3" s="50"/>
      <c r="I3" s="55"/>
      <c r="J3" s="55"/>
      <c r="K3" s="53"/>
    </row>
    <row r="4" spans="1:12" x14ac:dyDescent="0.25">
      <c r="A4" s="48" t="s">
        <v>36</v>
      </c>
      <c r="B4" s="49"/>
      <c r="C4" s="50"/>
      <c r="D4" s="50"/>
      <c r="E4" s="52"/>
      <c r="F4" s="50"/>
      <c r="G4" s="50"/>
      <c r="H4" s="50"/>
      <c r="I4" s="55"/>
      <c r="J4" s="55"/>
      <c r="K4" s="53"/>
    </row>
    <row r="5" spans="1:12" x14ac:dyDescent="0.25">
      <c r="A5" s="48" t="s">
        <v>70</v>
      </c>
      <c r="B5" s="49"/>
      <c r="C5" s="50"/>
      <c r="D5" s="50"/>
      <c r="E5" s="52"/>
      <c r="F5" s="50"/>
      <c r="G5" s="50"/>
      <c r="H5" s="50"/>
      <c r="I5" s="55"/>
      <c r="J5" s="55"/>
      <c r="K5" s="53"/>
    </row>
    <row r="6" spans="1:12" x14ac:dyDescent="0.25">
      <c r="A6" s="48" t="s">
        <v>79</v>
      </c>
      <c r="B6" s="49"/>
      <c r="C6" s="50"/>
      <c r="D6" s="50"/>
      <c r="E6" s="52"/>
      <c r="F6" s="50"/>
      <c r="G6" s="50"/>
      <c r="H6" s="50"/>
      <c r="I6" s="55"/>
      <c r="J6" s="55"/>
      <c r="K6" s="53"/>
    </row>
    <row r="7" spans="1:12" x14ac:dyDescent="0.25">
      <c r="A7" s="57" t="s">
        <v>82</v>
      </c>
      <c r="B7" s="49"/>
      <c r="C7" s="50"/>
      <c r="D7" s="50"/>
      <c r="E7" s="52"/>
      <c r="F7" s="50"/>
      <c r="G7" s="50"/>
      <c r="H7" s="50"/>
      <c r="I7" s="55"/>
      <c r="J7" s="55"/>
      <c r="K7" s="53"/>
    </row>
    <row r="8" spans="1:12" x14ac:dyDescent="0.25">
      <c r="A8" s="48" t="s">
        <v>91</v>
      </c>
      <c r="B8" s="49"/>
      <c r="C8" s="50"/>
      <c r="D8" s="50"/>
      <c r="E8" s="52"/>
      <c r="F8" s="50"/>
      <c r="G8" s="50"/>
      <c r="H8" s="50"/>
      <c r="I8" s="55"/>
      <c r="J8" s="55"/>
      <c r="K8" s="53"/>
    </row>
    <row r="9" spans="1:12" x14ac:dyDescent="0.25">
      <c r="A9" s="48" t="s">
        <v>93</v>
      </c>
      <c r="B9" s="49"/>
      <c r="C9" s="50"/>
      <c r="D9" s="50"/>
      <c r="E9" s="52"/>
      <c r="F9" s="50"/>
      <c r="G9" s="50"/>
      <c r="H9" s="50"/>
      <c r="I9" s="55"/>
      <c r="J9" s="55"/>
      <c r="K9" s="53"/>
    </row>
    <row r="10" spans="1:12" x14ac:dyDescent="0.25">
      <c r="A10" s="48" t="s">
        <v>97</v>
      </c>
      <c r="B10" s="49"/>
      <c r="C10" s="50"/>
      <c r="D10" s="50"/>
      <c r="E10" s="52"/>
      <c r="F10" s="50"/>
      <c r="G10" s="50"/>
      <c r="H10" s="50"/>
      <c r="I10" s="55"/>
      <c r="J10" s="55"/>
      <c r="K10" s="53"/>
    </row>
    <row r="11" spans="1:12" x14ac:dyDescent="0.25">
      <c r="A11" s="29" t="s">
        <v>101</v>
      </c>
      <c r="B11" s="49"/>
      <c r="C11" s="50"/>
      <c r="D11" s="50"/>
      <c r="E11" s="52"/>
      <c r="F11" s="50"/>
      <c r="G11" s="50"/>
      <c r="H11" s="50"/>
      <c r="I11" s="55"/>
      <c r="J11" s="55"/>
      <c r="K11" s="5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Sheet5</vt:lpstr>
      <vt:lpstr>Sheet6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Pourya Arab</dc:creator>
  <cp:lastModifiedBy>Pourya Arab</cp:lastModifiedBy>
  <cp:lastPrinted>2011-08-16T06:10:18Z</cp:lastPrinted>
  <dcterms:created xsi:type="dcterms:W3CDTF">2011-08-08T10:43:22Z</dcterms:created>
  <dcterms:modified xsi:type="dcterms:W3CDTF">2011-09-24T22:30:47Z</dcterms:modified>
</cp:coreProperties>
</file>